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4995" activeTab="0"/>
  </bookViews>
  <sheets>
    <sheet name="RESUMO" sheetId="1" r:id="rId1"/>
    <sheet name="Necessidades L1-Digitalização" sheetId="2" r:id="rId2"/>
    <sheet name="Necessidades L2-FAX" sheetId="3" r:id="rId3"/>
    <sheet name="Necessidades L3-Impr Portáteis" sheetId="4" r:id="rId4"/>
    <sheet name="Necessidades L4-Baixa Gama" sheetId="5" r:id="rId5"/>
    <sheet name="Necessidades L5-Média Gama" sheetId="6" r:id="rId6"/>
    <sheet name="Necesidades L6-Alta Gama" sheetId="7" r:id="rId7"/>
    <sheet name="Necessidades L8-Outsourcing" sheetId="8" r:id="rId8"/>
  </sheets>
  <definedNames>
    <definedName name="_xlnm.Print_Area" localSheetId="6">'Necesidades L6-Alta Gama'!$A$1:$F$130</definedName>
    <definedName name="_xlnm.Print_Area" localSheetId="1">'Necessidades L1-Digitalização'!$A$1:$F$57</definedName>
    <definedName name="_xlnm.Print_Area" localSheetId="2">'Necessidades L2-FAX'!$A$1:$F$52</definedName>
    <definedName name="_xlnm.Print_Area" localSheetId="3">'Necessidades L3-Impr Portáteis'!$A$1:$F$62</definedName>
    <definedName name="_xlnm.Print_Area" localSheetId="4">'Necessidades L4-Baixa Gama'!$A$1:$J$134</definedName>
    <definedName name="_xlnm.Print_Area" localSheetId="5">'Necessidades L5-Média Gama'!$A$1:$K$243</definedName>
    <definedName name="_xlnm.Print_Area" localSheetId="7">'Necessidades L8-Outsourcing'!$A$1:$I$128</definedName>
  </definedNames>
  <calcPr fullCalcOnLoad="1"/>
</workbook>
</file>

<file path=xl/comments5.xml><?xml version="1.0" encoding="utf-8"?>
<comments xmlns="http://schemas.openxmlformats.org/spreadsheetml/2006/main">
  <authors>
    <author>Andreia</author>
  </authors>
  <commentList>
    <comment ref="A24" authorId="0">
      <text>
        <r>
          <rPr>
            <sz val="9"/>
            <rFont val="Tahoma"/>
            <family val="2"/>
          </rPr>
          <t xml:space="preserve">Especificações mínimas definidas no Acordo Quadro para cada Tipologia
</t>
        </r>
      </text>
    </comment>
    <comment ref="A89" authorId="0">
      <text>
        <r>
          <rPr>
            <sz val="9"/>
            <rFont val="Tahoma"/>
            <family val="2"/>
          </rPr>
          <t xml:space="preserve">Indicar  para cada tipologia, quais as opções a adquirir  de acordo com as opções disponíveis no catálogo da ESPAP
 Exemplo: agrafador, fax, etc
</t>
        </r>
      </text>
    </comment>
  </commentList>
</comments>
</file>

<file path=xl/comments6.xml><?xml version="1.0" encoding="utf-8"?>
<comments xmlns="http://schemas.openxmlformats.org/spreadsheetml/2006/main">
  <authors>
    <author>Andreia</author>
  </authors>
  <commentList>
    <comment ref="A35" authorId="0">
      <text>
        <r>
          <rPr>
            <b/>
            <sz val="9"/>
            <rFont val="Tahoma"/>
            <family val="2"/>
          </rPr>
          <t>Especificações mínimas definidas no Acordo Quadro para cada Tipologia</t>
        </r>
      </text>
    </comment>
    <comment ref="A99" authorId="0">
      <text>
        <r>
          <rPr>
            <sz val="9"/>
            <rFont val="Tahoma"/>
            <family val="2"/>
          </rPr>
          <t>Indicar quais as opções a adquirir para cada tipologia, de acordo com as definições do Catálogo da ESPAP</t>
        </r>
      </text>
    </comment>
    <comment ref="A168" authorId="0">
      <text>
        <r>
          <rPr>
            <sz val="9"/>
            <rFont val="Tahoma"/>
            <family val="2"/>
          </rPr>
          <t>Indicar  para cada tipologia, quais as opções a adquirir  de acordo com as opções disponíveis no catálogo da ESPAP
 Exemplo: agrafador, fax, etc.</t>
        </r>
      </text>
    </comment>
  </commentList>
</comments>
</file>

<file path=xl/comments7.xml><?xml version="1.0" encoding="utf-8"?>
<comments xmlns="http://schemas.openxmlformats.org/spreadsheetml/2006/main">
  <authors>
    <author>Andreia</author>
  </authors>
  <commentList>
    <comment ref="A84" authorId="0">
      <text>
        <r>
          <rPr>
            <sz val="9"/>
            <rFont val="Tahoma"/>
            <family val="2"/>
          </rPr>
          <t xml:space="preserve">Indicar  para cada tipologia, quais as opções a adquirir  de acordo com as opções disponíveis no catálogo da ESPAP
 Exemplo: agrafador, fax, etc
</t>
        </r>
      </text>
    </comment>
    <comment ref="A19" authorId="0">
      <text>
        <r>
          <rPr>
            <b/>
            <sz val="9"/>
            <rFont val="Tahoma"/>
            <family val="2"/>
          </rPr>
          <t>Especificações mínimas definidas no Acordo Quadro para cada Tipologia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<sst xmlns="http://schemas.openxmlformats.org/spreadsheetml/2006/main" count="2690" uniqueCount="449">
  <si>
    <t>Tipo</t>
  </si>
  <si>
    <t>Alimentador</t>
  </si>
  <si>
    <t>Capacidade do Alimentador (papel 80 gr/m2, em páginas)</t>
  </si>
  <si>
    <t>Digitalização Duplex</t>
  </si>
  <si>
    <t>Resolução</t>
  </si>
  <si>
    <t>Digitalização para E-mail</t>
  </si>
  <si>
    <t>Formato</t>
  </si>
  <si>
    <t>Velocidade (em PPM)</t>
  </si>
  <si>
    <t>Conectividade</t>
  </si>
  <si>
    <t>Compatibilidade com outros formatos (ex. envelopes; cartões)</t>
  </si>
  <si>
    <t>Formatos dos Ficheiros</t>
  </si>
  <si>
    <t>Funcionalidade de Imprinting</t>
  </si>
  <si>
    <t>Controladores/Drivers</t>
  </si>
  <si>
    <t>Sistemas Operativos suportados</t>
  </si>
  <si>
    <t>Energy Star Certification</t>
  </si>
  <si>
    <t>Consumo de energia em modo de funcionamento (Watts/Hora)</t>
  </si>
  <si>
    <t>Consumo de energia em modo de espera (Watts/Hora)</t>
  </si>
  <si>
    <t>PVP do Equipamento</t>
  </si>
  <si>
    <t>Preço de Venda do Equipamento ao Estado</t>
  </si>
  <si>
    <t>1A</t>
  </si>
  <si>
    <t>Sim</t>
  </si>
  <si>
    <t>600 x 600</t>
  </si>
  <si>
    <t>A4</t>
  </si>
  <si>
    <t>USB 2.0</t>
  </si>
  <si>
    <t>PDF/TIFF/JGP</t>
  </si>
  <si>
    <t>Não</t>
  </si>
  <si>
    <t>ISIS/TWAIN</t>
  </si>
  <si>
    <t>Microsoft Windows (x86/x64) XP, 
Vista, 7, Linux/Unix</t>
  </si>
  <si>
    <t>2A</t>
  </si>
  <si>
    <t>3A</t>
  </si>
  <si>
    <t>4A</t>
  </si>
  <si>
    <t>A3</t>
  </si>
  <si>
    <t>TWAIN</t>
  </si>
  <si>
    <t>Microsoft Windows (x86/x64) XP, Vista, 7 e Linux/Unix</t>
  </si>
  <si>
    <t>Ethernet 10/100+USB 2.0</t>
  </si>
  <si>
    <t>Microsoft Windows (x86/x64) XP, Vista, 7, Server 2003, Server 2008 e Linux/Unix</t>
  </si>
  <si>
    <t>Microsoft Windows (x86/x64) XP, Vista, 7, Linux/Unix</t>
  </si>
  <si>
    <t>Microsoft Windows (x86/x64) XP, Vista, 7,  Server 2003, Server 2008 e Linux/Unix</t>
  </si>
  <si>
    <t>Até A3</t>
  </si>
  <si>
    <t>1200 x 1200</t>
  </si>
  <si>
    <t>Tecnologia de Impressão</t>
  </si>
  <si>
    <t>Velocidade de Transmissão de Fax (em kbps)</t>
  </si>
  <si>
    <t>Capacidade de Memória (em Páginas)</t>
  </si>
  <si>
    <t>Velocidade de Leitura de Páginas para Memória (em PPM)</t>
  </si>
  <si>
    <t>Alimentador Automático</t>
  </si>
  <si>
    <t>Resolução (em DPI)</t>
  </si>
  <si>
    <t>Interface de Ligação à Linha Telefónica</t>
  </si>
  <si>
    <t>1B</t>
  </si>
  <si>
    <t>Laser</t>
  </si>
  <si>
    <t>RJ11</t>
  </si>
  <si>
    <t>2B</t>
  </si>
  <si>
    <t>204 x 196</t>
  </si>
  <si>
    <t>204x196</t>
  </si>
  <si>
    <t>300 x 300</t>
  </si>
  <si>
    <t>300x300</t>
  </si>
  <si>
    <t>Nível de Utilização (Páginas Mensais)</t>
  </si>
  <si>
    <t>Velocidade Cores (em PPM)</t>
  </si>
  <si>
    <t>Velocidade Preto (em PPM)</t>
  </si>
  <si>
    <t>Possibilidade de reconhecimento automático do tipo de papel e de originais com frente-e-verso</t>
  </si>
  <si>
    <t>Faces (Entrada:Saída)</t>
  </si>
  <si>
    <t>Velocidade Cores (PPM)</t>
  </si>
  <si>
    <t>Velocidade Preto (PPM)</t>
  </si>
  <si>
    <t>Possibilidade de impressão automática frente-e-verso (duplex) - com configuração por defeito</t>
  </si>
  <si>
    <t>Velocidade ecrã plano monocromática (em seg.)</t>
  </si>
  <si>
    <t>Velocidade com alimentador automático de documentos monocromática (em seg.)</t>
  </si>
  <si>
    <t>Possibilidade de digitalização para e-mail (SMTP)</t>
  </si>
  <si>
    <t>Possibilidade de digitalização para ficheiro (Mínimo: formatos TIFF e PDF multi-páginas)</t>
  </si>
  <si>
    <t>Possibilidade de digitalização a cores</t>
  </si>
  <si>
    <t>Possibilidade de digitalização de frente e verso</t>
  </si>
  <si>
    <t>Controladores Suportados</t>
  </si>
  <si>
    <t>Velocidade recepção/envio (em kbps)</t>
  </si>
  <si>
    <t>Resolução recepção/envio (em DPI)</t>
  </si>
  <si>
    <t>Possibilidade de utilização do fax em rede</t>
  </si>
  <si>
    <t>Possibilidade de impressão de informação de data, hora, número e nome no fax</t>
  </si>
  <si>
    <t>Formatos Standard</t>
  </si>
  <si>
    <t>Gramagem Standard (em g/m2)</t>
  </si>
  <si>
    <t>Compatibilidade com Outros Formatos e Gramagens (ex. Avisos de Recepção e Envelopes)</t>
  </si>
  <si>
    <t>Compatibilidade com Papel Reciclado</t>
  </si>
  <si>
    <t>Alimentador automático de documentos (Duplex)</t>
  </si>
  <si>
    <t>Capacidade Mínima de Papel / Entrada (em Folhas)</t>
  </si>
  <si>
    <t>N.º de bandejas de entrada</t>
  </si>
  <si>
    <t>Tabuleiro multifunções</t>
  </si>
  <si>
    <t>Comutação automática entre entradas de papel</t>
  </si>
  <si>
    <t>Capacidade Mínima de Papel / Saída (em Folhas)</t>
  </si>
  <si>
    <t>Bandeja de saída de alta capacidade</t>
  </si>
  <si>
    <t>Possibilidade de finalizador com empilhador em vários níveis</t>
  </si>
  <si>
    <t>Compatibilidade com software de gestão centralizada do equipamento para monitorização (alertas), con</t>
  </si>
  <si>
    <t>Possibilidade de definição do zoom (redução/aumento)</t>
  </si>
  <si>
    <t>Possibilidade de definição de gradação de cinzentos, claro/escuro, contraste e nitidez</t>
  </si>
  <si>
    <t>Possibilidade de separação de trabalhos múltiplos em conjuntos</t>
  </si>
  <si>
    <t>Agrafador integrado</t>
  </si>
  <si>
    <t>Idioma das interfaces com o utilizador (Português e Inglês)</t>
  </si>
  <si>
    <t>Serviço LDAP para acesso ao Active Directory</t>
  </si>
  <si>
    <t>Possibilidade de restrições e controlo de acesso ao equipamento através de código identificador ou d</t>
  </si>
  <si>
    <t>Física</t>
  </si>
  <si>
    <t>Protocolos de Rede</t>
  </si>
  <si>
    <t>Protocolos de Administração</t>
  </si>
  <si>
    <t>Fontes</t>
  </si>
  <si>
    <t>Linguagem</t>
  </si>
  <si>
    <t>Dispositivo para armazenamento de documentos em fila de espera (ex. para impressão diferida ou reimp</t>
  </si>
  <si>
    <t>Disponibilidade de Modos de Economia de Energia (ex. standby parametrizável por tempo)</t>
  </si>
  <si>
    <t>1F, Multifuncional, Monocromática, A4</t>
  </si>
  <si>
    <t>1:1, 1:2, 2:1, 2:2</t>
  </si>
  <si>
    <t>Microsoft Windows (x66/x64) XP, Vista, 7, Server 2003, Server 2008 e Linux/Unix</t>
  </si>
  <si>
    <t>TCP/IP</t>
  </si>
  <si>
    <t>HTTP, SNMP</t>
  </si>
  <si>
    <t>Modo PS3, Modo</t>
  </si>
  <si>
    <t>Adobe PostScript 3, PCL6, PCL5e</t>
  </si>
  <si>
    <t>2F, Multifuncional, Monocromática, A3</t>
  </si>
  <si>
    <t>3F, Multifuncional, Cores, A3</t>
  </si>
  <si>
    <t>4F, Impressora, Monocromática, A3</t>
  </si>
  <si>
    <t>1200X1200</t>
  </si>
  <si>
    <t>1:1; 1:2; 2:1; 2:2</t>
  </si>
  <si>
    <t>Ethernet 10/100+USB (2.0)</t>
  </si>
  <si>
    <t>Modo PS3, Modo PCL6</t>
  </si>
  <si>
    <t>75-110</t>
  </si>
  <si>
    <t>Preto</t>
  </si>
  <si>
    <t>Opção</t>
  </si>
  <si>
    <t>Até A4</t>
  </si>
  <si>
    <t>2400 x 600</t>
  </si>
  <si>
    <t>USB (2.0)</t>
  </si>
  <si>
    <t>600x600</t>
  </si>
  <si>
    <t>USB (2.0), Ethernet 10/100</t>
  </si>
  <si>
    <t>Adobe Postscriipt 3, PC6, PCL5e</t>
  </si>
  <si>
    <t>Ethernet 10/100 + USB (2.0)</t>
  </si>
  <si>
    <t>PS3 e PCL6</t>
  </si>
  <si>
    <t>Adobe Postscriipt 3, PCL6, PCL5e</t>
  </si>
  <si>
    <t>Microsoft Windows (x86/x64) XP, Vista, 7,  Linux/Unix</t>
  </si>
  <si>
    <t>1D, Multifuncional, Monocromática, A4</t>
  </si>
  <si>
    <t>Adobe Postscript 3, PC6, PCL5e</t>
  </si>
  <si>
    <t>2D, Multifuncional, Monocromática, A4</t>
  </si>
  <si>
    <t>3D, Multifuncional, Monocromática, A3</t>
  </si>
  <si>
    <t>4D, Multifuncional, Cores, A4</t>
  </si>
  <si>
    <t>5D, Multifuncional, Cores, A3</t>
  </si>
  <si>
    <t>6D, Impressora, Monocromática, A4</t>
  </si>
  <si>
    <t>7D, Impressora, Monocromática, A3</t>
  </si>
  <si>
    <t>8D, Impressora, Cores, A4</t>
  </si>
  <si>
    <t>9D, Impressora, Cores, A3</t>
  </si>
  <si>
    <t>Modo PC3, Modo PCL 6</t>
  </si>
  <si>
    <t>Adobe PostoScript 3, PCL6, PCL5e</t>
  </si>
  <si>
    <t>60-110</t>
  </si>
  <si>
    <t>Modo PS3, Modo PCL 6</t>
  </si>
  <si>
    <t>11E, Multifuncional, Cores, A3</t>
  </si>
  <si>
    <t>12E, Impressora, Monocromática, A4</t>
  </si>
  <si>
    <t>13E, Impressora, Monocromática, A4</t>
  </si>
  <si>
    <t>14E, Impressora, Monocromática, A3</t>
  </si>
  <si>
    <t>20E, Impressora, Cores, A3</t>
  </si>
  <si>
    <t>2E, Multifuncional, Monocromática, A4</t>
  </si>
  <si>
    <t>3E, Multifuncional, Monocromática, A4</t>
  </si>
  <si>
    <t>5E, Multifuncional, Monocromática, A3</t>
  </si>
  <si>
    <t>6E, Multifuncional, Monocromática, A3</t>
  </si>
  <si>
    <t>Modo PS3, Modo PCL5</t>
  </si>
  <si>
    <t>7E, Multifuncional, Cores, A4</t>
  </si>
  <si>
    <t>8E, Multifuncional, Cores, A4</t>
  </si>
  <si>
    <t>9E, Multifuncional, Cores, A3</t>
  </si>
  <si>
    <t>15E, Impressora, Monocromática, A3</t>
  </si>
  <si>
    <t>16E, Impressora, Monocromática, A3</t>
  </si>
  <si>
    <t>17E, Impressora, Cores, A4</t>
  </si>
  <si>
    <t>18E, Impressora, Cores, A4</t>
  </si>
  <si>
    <t>19E, Impressora, Cores, A3</t>
  </si>
  <si>
    <t>1E, Multifuncional, Monocromática, A4</t>
  </si>
  <si>
    <t>4E, Multifuncional, Monocromática, A3</t>
  </si>
  <si>
    <t>10E, Multifuncional, Cores, A3</t>
  </si>
  <si>
    <t>Velocidade (cores) (em PPM)</t>
  </si>
  <si>
    <t>Velocidade (preto) (em PPM)</t>
  </si>
  <si>
    <t>Peso Máximo (com bateria) (em Kg)</t>
  </si>
  <si>
    <t>Bateria</t>
  </si>
  <si>
    <t>1C</t>
  </si>
  <si>
    <t>Tipo 1 A</t>
  </si>
  <si>
    <t>Tipo 2 A</t>
  </si>
  <si>
    <t>Tipo 3 A</t>
  </si>
  <si>
    <t>Tipo 4 A</t>
  </si>
  <si>
    <t>Velocidade</t>
  </si>
  <si>
    <t>Conetividade</t>
  </si>
  <si>
    <t>LOTE 1- AQUISIÇÃO DE EQUIPAMENTOS DE DIGITALIZAÇÃO</t>
  </si>
  <si>
    <t>LOTE 1 - AQUISIÇÃO DE EQUIPAMENTOS DE DIGITALIZAÇÃO</t>
  </si>
  <si>
    <t>Tipo 1 B</t>
  </si>
  <si>
    <t>Tipo 2 B</t>
  </si>
  <si>
    <t>Capaciadde de Memória</t>
  </si>
  <si>
    <t>LOTE 2- AQUISIÇÃO DE EQUIPAMENTOS DE FAX</t>
  </si>
  <si>
    <t>LOTE 2 - AQUISIÇÃO DE EQUIPAMENTOS DE FAX</t>
  </si>
  <si>
    <t>Caraterísticas Mínimas:</t>
  </si>
  <si>
    <t>Equipamento</t>
  </si>
  <si>
    <t>Tipologia</t>
  </si>
  <si>
    <t>Nível utilização pág. Mensal</t>
  </si>
  <si>
    <t>Tipo 1 F</t>
  </si>
  <si>
    <t>Tipo 2 F</t>
  </si>
  <si>
    <t>Tipo 4 F</t>
  </si>
  <si>
    <t>Tipo 3 F</t>
  </si>
  <si>
    <t>Multifuncional</t>
  </si>
  <si>
    <t>Monocromática</t>
  </si>
  <si>
    <t>Cores</t>
  </si>
  <si>
    <t>Impressora</t>
  </si>
  <si>
    <t>LOTE 6 - AQUISIÇÃO DE EQUIPAMENTOS DE ALTA GAMA</t>
  </si>
  <si>
    <t>LOTE 4 - AQUISIÇÃO DE EQUIPAMENTOS BAIXA GAMA</t>
  </si>
  <si>
    <t>Tipo 1 D</t>
  </si>
  <si>
    <t>Tipo 2 D</t>
  </si>
  <si>
    <t>Tipo 3 D</t>
  </si>
  <si>
    <t>Tipo 4 D</t>
  </si>
  <si>
    <t>Tipo 5 D</t>
  </si>
  <si>
    <t>Tipo 6 D</t>
  </si>
  <si>
    <t>Tipo 7 D</t>
  </si>
  <si>
    <t>Tipo 8 D</t>
  </si>
  <si>
    <t>Tipo 9 D</t>
  </si>
  <si>
    <t xml:space="preserve">Tipo </t>
  </si>
  <si>
    <t>LOTE 4 - AQUISIÇÃO DE EQUIPAMENTOS DE BAIXA GAMA</t>
  </si>
  <si>
    <t>As opções disponíveis para os equipamentos variam de acordo com o equipamento proposto por cada concorrente</t>
  </si>
  <si>
    <t>Acionamento do custo suplementar de assistência técnica caso as variações semestrais ultrapassem em 20% a quantidade de páginas definidas para os níveis de utilização mensais</t>
  </si>
  <si>
    <t>Tipo 1 E</t>
  </si>
  <si>
    <t>Tipo 2 E</t>
  </si>
  <si>
    <t>Tipo 3 E</t>
  </si>
  <si>
    <t>Tipo 4 E</t>
  </si>
  <si>
    <t>Tipo 5 E</t>
  </si>
  <si>
    <t>Tipo 6 E</t>
  </si>
  <si>
    <t>Tipo 7 E</t>
  </si>
  <si>
    <t>Tipo 8 E</t>
  </si>
  <si>
    <t>Tipo 9 E</t>
  </si>
  <si>
    <t>Tipo 10 E</t>
  </si>
  <si>
    <t>Tipo 11 E</t>
  </si>
  <si>
    <t>Tipo 12 E</t>
  </si>
  <si>
    <t>Tipo 13 E</t>
  </si>
  <si>
    <t>Tipo 14 E</t>
  </si>
  <si>
    <t>Tipo 15 E</t>
  </si>
  <si>
    <t>Tipo 16 E</t>
  </si>
  <si>
    <t>Tipo 17 E</t>
  </si>
  <si>
    <t>Tipo 18 E</t>
  </si>
  <si>
    <t>Tipo 19 E</t>
  </si>
  <si>
    <t>Tipo 20 E</t>
  </si>
  <si>
    <t>LOTE 5 - AQUISIÇÃO DE EQUIPAMENTOS DE MÉDIA GAMA</t>
  </si>
  <si>
    <t>LOTE 3 - AQUISIÇÃO DE IMPRESSORAS PORTÁTEIS</t>
  </si>
  <si>
    <t>Tipo 1 C</t>
  </si>
  <si>
    <t>Tipo 1 H</t>
  </si>
  <si>
    <t>Tipo 2 H</t>
  </si>
  <si>
    <t>Tipo 3 H</t>
  </si>
  <si>
    <t>Tipo 4 H</t>
  </si>
  <si>
    <t>Tipo 5 H</t>
  </si>
  <si>
    <t>Tipo 6 H</t>
  </si>
  <si>
    <t>Tipo 7 H</t>
  </si>
  <si>
    <t>Tipo 8 H</t>
  </si>
  <si>
    <t>Tipo 9 H</t>
  </si>
  <si>
    <t>Tipo 10 H</t>
  </si>
  <si>
    <t>Tipo 11 H</t>
  </si>
  <si>
    <t>Tipo 12 H</t>
  </si>
  <si>
    <t>Tipo 13 H</t>
  </si>
  <si>
    <t>Tipo 14 H</t>
  </si>
  <si>
    <t>Tipo 15 H</t>
  </si>
  <si>
    <t>Tipo 16 H</t>
  </si>
  <si>
    <t>Tipo 17 H</t>
  </si>
  <si>
    <t>Tipo 18 H</t>
  </si>
  <si>
    <t>Tipo 19 H</t>
  </si>
  <si>
    <t>Tipo 20 H</t>
  </si>
  <si>
    <t>Tipo 21 H</t>
  </si>
  <si>
    <t>Tipo 22 H</t>
  </si>
  <si>
    <t>Tipo 23 H</t>
  </si>
  <si>
    <t>Tipo 24 H</t>
  </si>
  <si>
    <t>Tipo 25 H</t>
  </si>
  <si>
    <t>Tipo 26 H</t>
  </si>
  <si>
    <t>Tipo 27 H</t>
  </si>
  <si>
    <t>Equipamentos multifuncionais e impressoras de baixa gama</t>
  </si>
  <si>
    <t>Classe</t>
  </si>
  <si>
    <t>Equipamentos multifuncionais e impressoras de média gama</t>
  </si>
  <si>
    <t>Tipo 28 H</t>
  </si>
  <si>
    <t>Tipo 29 H</t>
  </si>
  <si>
    <t>Tipo 30 H</t>
  </si>
  <si>
    <t>Tipo 31 H</t>
  </si>
  <si>
    <t>Tipo 32 H</t>
  </si>
  <si>
    <t>Tipo 33 H</t>
  </si>
  <si>
    <t>Equipamentos multifuncionais e impressoras de alta gama</t>
  </si>
  <si>
    <t>Preço mais baixo do AQ</t>
  </si>
  <si>
    <t>Quantidade a adquirir</t>
  </si>
  <si>
    <t>Aquisição de Equipamentos de Digitalização - Especificações Mínimas</t>
  </si>
  <si>
    <t>Contratação opcional de serviço de assistência técnica, pelo período mínimo de 12 (doze) meses</t>
  </si>
  <si>
    <t>Serviço de assistência técnica</t>
  </si>
  <si>
    <t xml:space="preserve">  + IVA</t>
  </si>
  <si>
    <t>Não é admitida impressão térmica</t>
  </si>
  <si>
    <t>Estimativa do custo da aquisição</t>
  </si>
  <si>
    <t>USB (2.0)+Bluetooth</t>
  </si>
  <si>
    <t>Aquisição de Impressoras Portáteis</t>
  </si>
  <si>
    <t>Aquisição de Equipamentos de Fax</t>
  </si>
  <si>
    <t>Serviços de assistência técnica</t>
  </si>
  <si>
    <t>Consumíveis</t>
  </si>
  <si>
    <t>Preço mais baixo do AQ (cada consumível)</t>
  </si>
  <si>
    <t>Fornecimento opcional de consumíveis de impressão</t>
  </si>
  <si>
    <t>Contratação opcional de serviços de assistência técnica, pelo período de 12 meses</t>
  </si>
  <si>
    <t>na</t>
  </si>
  <si>
    <t>Função Cópia</t>
  </si>
  <si>
    <t>Função Impressão</t>
  </si>
  <si>
    <t>Função Digitalização</t>
  </si>
  <si>
    <t>Função Fax</t>
  </si>
  <si>
    <t>Tipos de papel</t>
  </si>
  <si>
    <t>Alimentação, suporte e saída de papel</t>
  </si>
  <si>
    <t>Outras funcionalidades</t>
  </si>
  <si>
    <t>Segurança</t>
  </si>
  <si>
    <t>Caraterísticas de compatibilidade</t>
  </si>
  <si>
    <t xml:space="preserve">Microsoft Windows (x86/x64) XP, Vista, 7, Server 2003, Server 2008, Linux/Unix, </t>
  </si>
  <si>
    <t>HTTP,SNMP</t>
  </si>
  <si>
    <t xml:space="preserve">Modo PS3, Modo PCL6 </t>
  </si>
  <si>
    <t>PCL5e, PCL6, Adobe PostScript 3</t>
  </si>
  <si>
    <t>Outras caraterísticas</t>
  </si>
  <si>
    <t>Gestão energética</t>
  </si>
  <si>
    <t>Estimativa de custo da aquisição</t>
  </si>
  <si>
    <t>1:1; 1:2; 2:1; 2:3</t>
  </si>
  <si>
    <t>Ethernet 10/100/1000 + USB  2.0</t>
  </si>
  <si>
    <t>Aquisição de Equipamentos de Baixa Gama</t>
  </si>
  <si>
    <t xml:space="preserve">Não </t>
  </si>
  <si>
    <t>Adobe PostScript 3, PCL6, PCL 5E</t>
  </si>
  <si>
    <t>Serviços de Assistência Técnica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</si>
  <si>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</si>
  <si>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</si>
  <si>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</si>
  <si>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</si>
  <si>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</si>
  <si>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</si>
  <si>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</si>
  <si>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</si>
  <si>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</si>
  <si>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Serviços de assistência técnica (mensal)</t>
  </si>
  <si>
    <t>Serviços de assistência técnica adicional (mensal)</t>
  </si>
  <si>
    <t>Tipo - Toner preto</t>
  </si>
  <si>
    <t>Aquisição de Equipamentos de Média Gama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</si>
  <si>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</si>
  <si>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</si>
  <si>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</si>
  <si>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</si>
  <si>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</si>
  <si>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</si>
  <si>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</si>
  <si>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</si>
  <si>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</si>
  <si>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</si>
  <si>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</si>
  <si>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</si>
  <si>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</si>
  <si>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</si>
  <si>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</si>
  <si>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</si>
  <si>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</si>
  <si>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</si>
  <si>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</si>
  <si>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</si>
  <si>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Tipo - Toner Preto</t>
  </si>
  <si>
    <t>Aquisição de Equipamentos de Alta Gama</t>
  </si>
  <si>
    <t>LOTE 6 - AQUISIÇÃO DE EQUIPAMENTOS ALTA GAMA</t>
  </si>
  <si>
    <t>LOTE 8 - OUTSOURCING - Serviços de Cópia e Impressão</t>
  </si>
  <si>
    <t>Cor (tricolor)</t>
  </si>
  <si>
    <t>Monocromáticas</t>
  </si>
  <si>
    <t>Monocromática adicional às quantidades contratadas</t>
  </si>
  <si>
    <t>Cores adicional às quantidades contratadas</t>
  </si>
  <si>
    <t>TIPO</t>
  </si>
  <si>
    <t>Contratação obrigatória de serviços de cópia e impressão em regime de outsourcing do lote 8, por um período mínimo de 3 anos.</t>
  </si>
  <si>
    <t>Lote 1</t>
  </si>
  <si>
    <t>Lote 2</t>
  </si>
  <si>
    <t>Lote 3</t>
  </si>
  <si>
    <t>Lote 4</t>
  </si>
  <si>
    <t>Lote 5</t>
  </si>
  <si>
    <t>Lote 6</t>
  </si>
  <si>
    <t>Lote 8</t>
  </si>
  <si>
    <t>Opções</t>
  </si>
  <si>
    <t>valor estimado sem opções incluídas</t>
  </si>
  <si>
    <t>1F</t>
  </si>
  <si>
    <t>2F</t>
  </si>
  <si>
    <t>3F</t>
  </si>
  <si>
    <t>4F</t>
  </si>
  <si>
    <t>Lote 1 -</t>
  </si>
  <si>
    <t xml:space="preserve">Lote 2 - </t>
  </si>
  <si>
    <t xml:space="preserve">Lote 3 - </t>
  </si>
  <si>
    <t xml:space="preserve">Lote 4 - </t>
  </si>
  <si>
    <t xml:space="preserve">Lote 5 - </t>
  </si>
  <si>
    <t xml:space="preserve">Lote 6 - </t>
  </si>
  <si>
    <t xml:space="preserve">Lote 8 - </t>
  </si>
  <si>
    <t xml:space="preserve">IDENTIFICAÇÃO DO FIM A QUE SE DESTINA O BEM: </t>
  </si>
  <si>
    <t>Escolher um item da lista</t>
  </si>
  <si>
    <t>LOTE 5 - AQUISIÇÃO DE EQUIPAMENTOS MÉDIA GAMA</t>
  </si>
  <si>
    <t>N.º Equipamentos a Alugar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</si>
  <si>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</si>
  <si>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</si>
  <si>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</si>
  <si>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</si>
  <si>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</si>
  <si>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</si>
  <si>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</si>
  <si>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</si>
  <si>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</si>
  <si>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</si>
  <si>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</si>
  <si>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</si>
  <si>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</si>
  <si>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</si>
  <si>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</si>
  <si>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</si>
  <si>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</si>
  <si>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</si>
  <si>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</si>
  <si>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</si>
  <si>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</si>
  <si>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</si>
  <si>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</si>
  <si>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</si>
  <si>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</si>
  <si>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</si>
  <si>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</si>
  <si>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</si>
  <si>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</si>
  <si>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</si>
  <si>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</si>
  <si>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</si>
  <si>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</si>
  <si>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Identificação do local de Entrega dos Bens:</t>
  </si>
  <si>
    <t>Entidade:</t>
  </si>
  <si>
    <t>ACORDO QUADRO "CÓPIA E IMPRESSÃO"</t>
  </si>
  <si>
    <t>Preço da última aquisição</t>
  </si>
  <si>
    <t>Caso nunca tenha adquirido, qual o preço máximo que está disposto a pagar</t>
  </si>
  <si>
    <t>Preço do último aluguer</t>
  </si>
  <si>
    <t>N.º impressões/cópias estimadas por mês</t>
  </si>
  <si>
    <t>Preço mais baixo do AQ para impressão/cópia por mês</t>
  </si>
  <si>
    <t>Estimativa de Custo Mensal</t>
  </si>
  <si>
    <t>N.º Meses</t>
  </si>
  <si>
    <t>Total</t>
  </si>
  <si>
    <t>Direção/Conselho de Adminstração</t>
  </si>
  <si>
    <t>Serviços de Informática</t>
  </si>
  <si>
    <t>Postos de trabalho clínico</t>
  </si>
  <si>
    <t>Postos de trabalho de Serviços Administrativos de atendimento a utentes</t>
  </si>
  <si>
    <t>Postos de trabalho de outros Serviços Administrativos</t>
  </si>
  <si>
    <t>Serviços de instalações e equipamentos</t>
  </si>
  <si>
    <t>Outro. Qual?</t>
  </si>
  <si>
    <t>Entidade</t>
  </si>
  <si>
    <t>Para a opção "Outro. Qual?", identifique aqui o fim.</t>
  </si>
  <si>
    <t>Valor sem IVA</t>
  </si>
  <si>
    <r>
      <t xml:space="preserve">Valor total para efeitos de emissão de compromisso financeiro </t>
    </r>
    <r>
      <rPr>
        <b/>
        <sz val="9"/>
        <color indexed="8"/>
        <rFont val="Calibri"/>
        <family val="2"/>
      </rPr>
      <t>(acresce IVA à taxa legal)</t>
    </r>
  </si>
  <si>
    <t>Todos os preços constantes do presente ficheiro, são preços sem IVA</t>
  </si>
  <si>
    <t xml:space="preserve"> + IVA</t>
  </si>
  <si>
    <t>Identifique aqui o fim a que se destina o bem</t>
  </si>
  <si>
    <t>Tipo - Toner cor (1 cien + 1 magenta + 1 amarelo)</t>
  </si>
  <si>
    <t>Tipo - Toner Cor (1 cien + 1 magenta + 1 amarelo)</t>
  </si>
  <si>
    <t>Preço mais baixo do AQ (valor anual p/equipamento)</t>
  </si>
  <si>
    <t>N.º de anos para a assistência técnica</t>
  </si>
  <si>
    <t>Preço do consumível do equipamento de mais baixo preço do AQ</t>
  </si>
  <si>
    <t>Preço mais baixo do AQ (preço anual p/equipamento)</t>
  </si>
  <si>
    <t>IDENTIFICAÇÃO DAS NECESSIDADES: (Preencher os campos a azul claro)</t>
  </si>
  <si>
    <t>ESPECIFICAÇÕES MÍNIMAS DEFINIDAS NO ACORDO QUADRO:</t>
  </si>
  <si>
    <r>
      <t xml:space="preserve">Contratação </t>
    </r>
    <r>
      <rPr>
        <b/>
        <u val="single"/>
        <sz val="9"/>
        <color indexed="9"/>
        <rFont val="Calibri"/>
        <family val="2"/>
      </rPr>
      <t>obrigatória</t>
    </r>
    <r>
      <rPr>
        <b/>
        <sz val="9"/>
        <color indexed="9"/>
        <rFont val="Calibri"/>
        <family val="2"/>
      </rPr>
      <t xml:space="preserve"> de consumíveis por um período mínimo de um ano</t>
    </r>
  </si>
  <si>
    <r>
      <t xml:space="preserve">Contratação </t>
    </r>
    <r>
      <rPr>
        <b/>
        <u val="single"/>
        <sz val="9"/>
        <color indexed="9"/>
        <rFont val="Calibri"/>
        <family val="2"/>
      </rPr>
      <t>opcional</t>
    </r>
    <r>
      <rPr>
        <b/>
        <sz val="9"/>
        <color indexed="9"/>
        <rFont val="Calibri"/>
        <family val="2"/>
      </rPr>
      <t xml:space="preserve"> de serviços de assistência técnica por um período mínimo de um ano</t>
    </r>
  </si>
  <si>
    <r>
      <t xml:space="preserve">Contratação </t>
    </r>
    <r>
      <rPr>
        <b/>
        <u val="single"/>
        <sz val="11"/>
        <color indexed="9"/>
        <rFont val="Calibri"/>
        <family val="2"/>
      </rPr>
      <t>obrigatória</t>
    </r>
    <r>
      <rPr>
        <b/>
        <sz val="11"/>
        <color indexed="9"/>
        <rFont val="Calibri"/>
        <family val="2"/>
      </rPr>
      <t xml:space="preserve"> de consumíveis por um período mínimo de um ano</t>
    </r>
  </si>
  <si>
    <r>
      <t xml:space="preserve">Contratação </t>
    </r>
    <r>
      <rPr>
        <b/>
        <u val="single"/>
        <sz val="11"/>
        <color indexed="9"/>
        <rFont val="Calibri"/>
        <family val="2"/>
      </rPr>
      <t>obrigatória</t>
    </r>
    <r>
      <rPr>
        <b/>
        <sz val="11"/>
        <color indexed="9"/>
        <rFont val="Calibri"/>
        <family val="2"/>
      </rPr>
      <t xml:space="preserve"> de serviços de assistência técnica por um período mínimo de um ano</t>
    </r>
  </si>
  <si>
    <t>Preço Monocromática</t>
  </si>
  <si>
    <t>Preço Cores</t>
  </si>
  <si>
    <t>Preço Monocromática adicional às quantidades contratadas</t>
  </si>
  <si>
    <t xml:space="preserve">Preço máximo a que pretende adquirir </t>
  </si>
  <si>
    <t>Preço Cores adicional às quantidades contratadas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</si>
</sst>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_ ;\-#,##0\ "/>
    <numFmt numFmtId="171" formatCode="#,##0.00\ &quot;€&quot;"/>
    <numFmt numFmtId="172" formatCode="#,##0.0\ &quot;€&quot;;[Red]\-#,##0.0\ &quot;€&quot;"/>
    <numFmt numFmtId="173" formatCode="#,##0.000\ &quot;€&quot;;[Red]\-#,##0.000\ &quot;€&quot;"/>
    <numFmt numFmtId="174" formatCode="#,##0.0000\ &quot;€&quot;;[Red]\-#,##0.0000\ &quot;€&quot;"/>
    <numFmt numFmtId="175" formatCode="#,##0.0000\ &quot;€&quot;"/>
    <numFmt numFmtId="176" formatCode="[$-816]dddd\,\ d&quot; de &quot;mmmm&quot; de &quot;yyyy"/>
    <numFmt numFmtId="177" formatCode="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9"/>
      <name val="Calibri"/>
      <family val="2"/>
    </font>
    <font>
      <b/>
      <sz val="9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>
        <color rgb="FF00B050"/>
      </right>
      <top style="medium"/>
      <bottom style="medium"/>
    </border>
    <border>
      <left style="thin">
        <color rgb="FF00B050"/>
      </left>
      <right style="thin">
        <color rgb="FF00B050"/>
      </right>
      <top style="medium"/>
      <bottom style="medium"/>
    </border>
    <border>
      <left style="thin">
        <color rgb="FF00B050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</cellStyleXfs>
  <cellXfs count="581">
    <xf numFmtId="0" fontId="0" fillId="0" borderId="0" xfId="0" applyFon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5" fillId="0" borderId="0" xfId="0" applyFont="1" applyAlignment="1">
      <alignment/>
    </xf>
    <xf numFmtId="0" fontId="0" fillId="0" borderId="0" xfId="0" applyBorder="1" applyAlignment="1">
      <alignment horizontal="center"/>
    </xf>
    <xf numFmtId="44" fontId="0" fillId="0" borderId="0" xfId="50" applyFont="1" applyFill="1" applyBorder="1" applyAlignment="1">
      <alignment vertical="center" wrapText="1"/>
    </xf>
    <xf numFmtId="44" fontId="0" fillId="0" borderId="12" xfId="50" applyFont="1" applyFill="1" applyBorder="1" applyAlignment="1">
      <alignment vertical="center" wrapText="1"/>
    </xf>
    <xf numFmtId="44" fontId="0" fillId="0" borderId="13" xfId="50" applyFont="1" applyFill="1" applyBorder="1" applyAlignment="1">
      <alignment vertical="center" wrapText="1"/>
    </xf>
    <xf numFmtId="44" fontId="0" fillId="0" borderId="14" xfId="5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55" fillId="0" borderId="15" xfId="0" applyFont="1" applyFill="1" applyBorder="1" applyAlignment="1">
      <alignment horizontal="right"/>
    </xf>
    <xf numFmtId="8" fontId="55" fillId="0" borderId="16" xfId="0" applyNumberFormat="1" applyFont="1" applyFill="1" applyBorder="1" applyAlignment="1">
      <alignment/>
    </xf>
    <xf numFmtId="8" fontId="55" fillId="0" borderId="1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8" fontId="0" fillId="0" borderId="19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right"/>
    </xf>
    <xf numFmtId="44" fontId="0" fillId="0" borderId="13" xfId="50" applyFont="1" applyBorder="1" applyAlignment="1">
      <alignment horizontal="center"/>
    </xf>
    <xf numFmtId="44" fontId="0" fillId="0" borderId="14" xfId="5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4" fontId="0" fillId="0" borderId="12" xfId="50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8" fontId="56" fillId="0" borderId="31" xfId="0" applyNumberFormat="1" applyFont="1" applyFill="1" applyBorder="1" applyAlignment="1">
      <alignment horizontal="right"/>
    </xf>
    <xf numFmtId="44" fontId="55" fillId="0" borderId="31" xfId="50" applyFont="1" applyFill="1" applyBorder="1" applyAlignment="1">
      <alignment horizontal="center"/>
    </xf>
    <xf numFmtId="44" fontId="55" fillId="0" borderId="32" xfId="50" applyFont="1" applyFill="1" applyBorder="1" applyAlignment="1">
      <alignment horizontal="center"/>
    </xf>
    <xf numFmtId="44" fontId="55" fillId="0" borderId="33" xfId="50" applyFont="1" applyFill="1" applyBorder="1" applyAlignment="1">
      <alignment horizontal="center"/>
    </xf>
    <xf numFmtId="44" fontId="55" fillId="0" borderId="34" xfId="50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0" fontId="0" fillId="0" borderId="27" xfId="0" applyBorder="1" applyAlignment="1">
      <alignment horizontal="center" wrapText="1"/>
    </xf>
    <xf numFmtId="4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 horizontal="center" wrapText="1"/>
    </xf>
    <xf numFmtId="4" fontId="0" fillId="0" borderId="25" xfId="0" applyNumberFormat="1" applyBorder="1" applyAlignment="1">
      <alignment horizontal="center" wrapText="1"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4" fontId="0" fillId="0" borderId="35" xfId="0" applyNumberFormat="1" applyBorder="1" applyAlignment="1">
      <alignment horizontal="center"/>
    </xf>
    <xf numFmtId="4" fontId="0" fillId="0" borderId="35" xfId="0" applyNumberFormat="1" applyBorder="1" applyAlignment="1">
      <alignment horizontal="center" wrapText="1"/>
    </xf>
    <xf numFmtId="0" fontId="0" fillId="0" borderId="36" xfId="0" applyBorder="1" applyAlignment="1">
      <alignment horizontal="center"/>
    </xf>
    <xf numFmtId="171" fontId="27" fillId="0" borderId="37" xfId="50" applyNumberFormat="1" applyFont="1" applyFill="1" applyBorder="1" applyAlignment="1">
      <alignment horizontal="center"/>
    </xf>
    <xf numFmtId="171" fontId="27" fillId="0" borderId="13" xfId="50" applyNumberFormat="1" applyFont="1" applyFill="1" applyBorder="1" applyAlignment="1">
      <alignment horizontal="center"/>
    </xf>
    <xf numFmtId="171" fontId="27" fillId="0" borderId="14" xfId="50" applyNumberFormat="1" applyFont="1" applyFill="1" applyBorder="1" applyAlignment="1">
      <alignment horizontal="center"/>
    </xf>
    <xf numFmtId="171" fontId="27" fillId="0" borderId="12" xfId="50" applyNumberFormat="1" applyFont="1" applyFill="1" applyBorder="1" applyAlignment="1">
      <alignment horizontal="center"/>
    </xf>
    <xf numFmtId="171" fontId="27" fillId="0" borderId="38" xfId="5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4" fontId="0" fillId="0" borderId="12" xfId="0" applyNumberFormat="1" applyBorder="1" applyAlignment="1">
      <alignment/>
    </xf>
    <xf numFmtId="174" fontId="0" fillId="0" borderId="39" xfId="50" applyNumberFormat="1" applyFont="1" applyBorder="1" applyAlignment="1">
      <alignment/>
    </xf>
    <xf numFmtId="174" fontId="0" fillId="0" borderId="40" xfId="50" applyNumberFormat="1" applyFont="1" applyBorder="1" applyAlignment="1">
      <alignment/>
    </xf>
    <xf numFmtId="174" fontId="0" fillId="0" borderId="41" xfId="50" applyNumberFormat="1" applyFont="1" applyBorder="1" applyAlignment="1">
      <alignment/>
    </xf>
    <xf numFmtId="7" fontId="0" fillId="0" borderId="12" xfId="50" applyNumberFormat="1" applyFont="1" applyBorder="1" applyAlignment="1">
      <alignment horizontal="center" vertical="center"/>
    </xf>
    <xf numFmtId="7" fontId="0" fillId="0" borderId="13" xfId="50" applyNumberFormat="1" applyFont="1" applyBorder="1" applyAlignment="1">
      <alignment horizontal="center"/>
    </xf>
    <xf numFmtId="7" fontId="0" fillId="0" borderId="14" xfId="50" applyNumberFormat="1" applyFont="1" applyBorder="1" applyAlignment="1">
      <alignment horizontal="center"/>
    </xf>
    <xf numFmtId="171" fontId="0" fillId="0" borderId="37" xfId="50" applyNumberFormat="1" applyFont="1" applyBorder="1" applyAlignment="1">
      <alignment horizontal="center"/>
    </xf>
    <xf numFmtId="171" fontId="0" fillId="0" borderId="13" xfId="50" applyNumberFormat="1" applyFont="1" applyBorder="1" applyAlignment="1">
      <alignment horizontal="center"/>
    </xf>
    <xf numFmtId="171" fontId="0" fillId="0" borderId="14" xfId="50" applyNumberFormat="1" applyFont="1" applyBorder="1" applyAlignment="1">
      <alignment horizontal="center"/>
    </xf>
    <xf numFmtId="171" fontId="0" fillId="0" borderId="37" xfId="50" applyNumberFormat="1" applyFont="1" applyBorder="1" applyAlignment="1">
      <alignment horizontal="center" vertical="center"/>
    </xf>
    <xf numFmtId="171" fontId="0" fillId="0" borderId="13" xfId="50" applyNumberFormat="1" applyFont="1" applyBorder="1" applyAlignment="1">
      <alignment horizontal="center" vertical="center"/>
    </xf>
    <xf numFmtId="171" fontId="0" fillId="0" borderId="14" xfId="50" applyNumberFormat="1" applyFont="1" applyBorder="1" applyAlignment="1">
      <alignment horizontal="center" vertical="center"/>
    </xf>
    <xf numFmtId="171" fontId="0" fillId="0" borderId="12" xfId="50" applyNumberFormat="1" applyFont="1" applyBorder="1" applyAlignment="1">
      <alignment horizontal="center"/>
    </xf>
    <xf numFmtId="175" fontId="0" fillId="0" borderId="42" xfId="0" applyNumberFormat="1" applyBorder="1" applyAlignment="1">
      <alignment/>
    </xf>
    <xf numFmtId="175" fontId="0" fillId="0" borderId="39" xfId="0" applyNumberFormat="1" applyBorder="1" applyAlignment="1">
      <alignment/>
    </xf>
    <xf numFmtId="175" fontId="0" fillId="0" borderId="43" xfId="0" applyNumberFormat="1" applyBorder="1" applyAlignment="1">
      <alignment/>
    </xf>
    <xf numFmtId="174" fontId="0" fillId="0" borderId="12" xfId="50" applyNumberFormat="1" applyFont="1" applyBorder="1" applyAlignment="1">
      <alignment/>
    </xf>
    <xf numFmtId="175" fontId="0" fillId="0" borderId="44" xfId="0" applyNumberFormat="1" applyBorder="1" applyAlignment="1">
      <alignment/>
    </xf>
    <xf numFmtId="175" fontId="0" fillId="0" borderId="45" xfId="0" applyNumberFormat="1" applyBorder="1" applyAlignment="1">
      <alignment/>
    </xf>
    <xf numFmtId="171" fontId="55" fillId="0" borderId="0" xfId="0" applyNumberFormat="1" applyFont="1" applyAlignment="1">
      <alignment/>
    </xf>
    <xf numFmtId="171" fontId="55" fillId="0" borderId="46" xfId="0" applyNumberFormat="1" applyFont="1" applyBorder="1" applyAlignment="1">
      <alignment/>
    </xf>
    <xf numFmtId="0" fontId="55" fillId="0" borderId="46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4" fontId="5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right"/>
    </xf>
    <xf numFmtId="8" fontId="55" fillId="0" borderId="0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55" fillId="33" borderId="46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171" fontId="0" fillId="0" borderId="40" xfId="50" applyNumberFormat="1" applyFont="1" applyBorder="1" applyAlignment="1">
      <alignment horizontal="center"/>
    </xf>
    <xf numFmtId="171" fontId="0" fillId="0" borderId="50" xfId="50" applyNumberFormat="1" applyFont="1" applyBorder="1" applyAlignment="1">
      <alignment horizontal="center"/>
    </xf>
    <xf numFmtId="171" fontId="0" fillId="0" borderId="51" xfId="50" applyNumberFormat="1" applyFont="1" applyBorder="1" applyAlignment="1">
      <alignment horizontal="center"/>
    </xf>
    <xf numFmtId="171" fontId="0" fillId="0" borderId="41" xfId="50" applyNumberFormat="1" applyFont="1" applyBorder="1" applyAlignment="1">
      <alignment horizontal="center"/>
    </xf>
    <xf numFmtId="171" fontId="0" fillId="0" borderId="52" xfId="50" applyNumberFormat="1" applyFont="1" applyBorder="1" applyAlignment="1">
      <alignment horizontal="center"/>
    </xf>
    <xf numFmtId="171" fontId="0" fillId="0" borderId="53" xfId="50" applyNumberFormat="1" applyFon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40" xfId="0" applyNumberFormat="1" applyBorder="1" applyAlignment="1">
      <alignment horizontal="center"/>
    </xf>
    <xf numFmtId="8" fontId="0" fillId="0" borderId="50" xfId="0" applyNumberFormat="1" applyBorder="1" applyAlignment="1">
      <alignment horizontal="center"/>
    </xf>
    <xf numFmtId="8" fontId="0" fillId="0" borderId="51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56" fillId="34" borderId="46" xfId="0" applyFont="1" applyFill="1" applyBorder="1" applyAlignment="1">
      <alignment horizontal="center"/>
    </xf>
    <xf numFmtId="0" fontId="32" fillId="35" borderId="46" xfId="0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/>
    </xf>
    <xf numFmtId="0" fontId="56" fillId="34" borderId="56" xfId="0" applyFont="1" applyFill="1" applyBorder="1" applyAlignment="1">
      <alignment horizontal="center"/>
    </xf>
    <xf numFmtId="0" fontId="56" fillId="34" borderId="57" xfId="0" applyFont="1" applyFill="1" applyBorder="1" applyAlignment="1">
      <alignment/>
    </xf>
    <xf numFmtId="0" fontId="39" fillId="34" borderId="58" xfId="0" applyFont="1" applyFill="1" applyBorder="1" applyAlignment="1">
      <alignment/>
    </xf>
    <xf numFmtId="0" fontId="39" fillId="34" borderId="59" xfId="0" applyFont="1" applyFill="1" applyBorder="1" applyAlignment="1">
      <alignment/>
    </xf>
    <xf numFmtId="0" fontId="39" fillId="34" borderId="59" xfId="0" applyFont="1" applyFill="1" applyBorder="1" applyAlignment="1">
      <alignment vertical="center" wrapText="1"/>
    </xf>
    <xf numFmtId="0" fontId="39" fillId="34" borderId="60" xfId="0" applyFont="1" applyFill="1" applyBorder="1" applyAlignment="1">
      <alignment/>
    </xf>
    <xf numFmtId="0" fontId="56" fillId="34" borderId="12" xfId="0" applyFont="1" applyFill="1" applyBorder="1" applyAlignment="1">
      <alignment horizontal="right"/>
    </xf>
    <xf numFmtId="0" fontId="56" fillId="34" borderId="61" xfId="0" applyFont="1" applyFill="1" applyBorder="1" applyAlignment="1">
      <alignment horizontal="right"/>
    </xf>
    <xf numFmtId="0" fontId="56" fillId="34" borderId="62" xfId="0" applyFont="1" applyFill="1" applyBorder="1" applyAlignment="1">
      <alignment horizontal="right"/>
    </xf>
    <xf numFmtId="0" fontId="56" fillId="34" borderId="40" xfId="0" applyFont="1" applyFill="1" applyBorder="1" applyAlignment="1">
      <alignment horizontal="right" wrapText="1"/>
    </xf>
    <xf numFmtId="0" fontId="56" fillId="34" borderId="63" xfId="0" applyFont="1" applyFill="1" applyBorder="1" applyAlignment="1">
      <alignment horizontal="right"/>
    </xf>
    <xf numFmtId="3" fontId="0" fillId="36" borderId="61" xfId="0" applyNumberFormat="1" applyFill="1" applyBorder="1" applyAlignment="1">
      <alignment vertical="center" wrapText="1"/>
    </xf>
    <xf numFmtId="3" fontId="0" fillId="36" borderId="64" xfId="0" applyNumberFormat="1" applyFill="1" applyBorder="1" applyAlignment="1">
      <alignment vertical="center" wrapText="1"/>
    </xf>
    <xf numFmtId="3" fontId="0" fillId="36" borderId="65" xfId="0" applyNumberFormat="1" applyFill="1" applyBorder="1" applyAlignment="1">
      <alignment vertical="center" wrapText="1"/>
    </xf>
    <xf numFmtId="171" fontId="0" fillId="36" borderId="62" xfId="0" applyNumberFormat="1" applyFill="1" applyBorder="1" applyAlignment="1">
      <alignment vertical="center" wrapText="1"/>
    </xf>
    <xf numFmtId="171" fontId="0" fillId="36" borderId="66" xfId="0" applyNumberFormat="1" applyFill="1" applyBorder="1" applyAlignment="1">
      <alignment vertical="center" wrapText="1"/>
    </xf>
    <xf numFmtId="171" fontId="0" fillId="36" borderId="67" xfId="0" applyNumberFormat="1" applyFill="1" applyBorder="1" applyAlignment="1">
      <alignment vertical="center" wrapText="1"/>
    </xf>
    <xf numFmtId="171" fontId="0" fillId="36" borderId="40" xfId="0" applyNumberFormat="1" applyFill="1" applyBorder="1" applyAlignment="1">
      <alignment vertical="center" wrapText="1"/>
    </xf>
    <xf numFmtId="171" fontId="0" fillId="36" borderId="50" xfId="0" applyNumberFormat="1" applyFill="1" applyBorder="1" applyAlignment="1">
      <alignment vertical="center" wrapText="1"/>
    </xf>
    <xf numFmtId="171" fontId="0" fillId="36" borderId="51" xfId="0" applyNumberFormat="1" applyFill="1" applyBorder="1" applyAlignment="1">
      <alignment vertical="center" wrapText="1"/>
    </xf>
    <xf numFmtId="3" fontId="0" fillId="36" borderId="40" xfId="0" applyNumberFormat="1" applyFill="1" applyBorder="1" applyAlignment="1">
      <alignment vertical="center" wrapText="1"/>
    </xf>
    <xf numFmtId="3" fontId="0" fillId="36" borderId="51" xfId="0" applyNumberFormat="1" applyFill="1" applyBorder="1" applyAlignment="1">
      <alignment vertical="center" wrapText="1"/>
    </xf>
    <xf numFmtId="0" fontId="56" fillId="34" borderId="68" xfId="0" applyFont="1" applyFill="1" applyBorder="1" applyAlignment="1">
      <alignment/>
    </xf>
    <xf numFmtId="0" fontId="56" fillId="34" borderId="69" xfId="0" applyFont="1" applyFill="1" applyBorder="1" applyAlignment="1">
      <alignment horizontal="right"/>
    </xf>
    <xf numFmtId="44" fontId="39" fillId="34" borderId="63" xfId="50" applyFont="1" applyFill="1" applyBorder="1" applyAlignment="1">
      <alignment vertical="center" wrapText="1"/>
    </xf>
    <xf numFmtId="44" fontId="39" fillId="34" borderId="70" xfId="50" applyFont="1" applyFill="1" applyBorder="1" applyAlignment="1">
      <alignment vertical="center" wrapText="1"/>
    </xf>
    <xf numFmtId="44" fontId="39" fillId="34" borderId="71" xfId="50" applyFont="1" applyFill="1" applyBorder="1" applyAlignment="1">
      <alignment vertical="center" wrapText="1"/>
    </xf>
    <xf numFmtId="0" fontId="56" fillId="34" borderId="72" xfId="0" applyFont="1" applyFill="1" applyBorder="1" applyAlignment="1">
      <alignment horizontal="right"/>
    </xf>
    <xf numFmtId="0" fontId="56" fillId="34" borderId="73" xfId="0" applyFont="1" applyFill="1" applyBorder="1" applyAlignment="1">
      <alignment horizontal="right"/>
    </xf>
    <xf numFmtId="0" fontId="56" fillId="34" borderId="46" xfId="0" applyFont="1" applyFill="1" applyBorder="1" applyAlignment="1">
      <alignment/>
    </xf>
    <xf numFmtId="0" fontId="0" fillId="36" borderId="46" xfId="0" applyFill="1" applyBorder="1" applyAlignment="1">
      <alignment/>
    </xf>
    <xf numFmtId="44" fontId="56" fillId="34" borderId="46" xfId="0" applyNumberFormat="1" applyFont="1" applyFill="1" applyBorder="1" applyAlignment="1">
      <alignment horizontal="center"/>
    </xf>
    <xf numFmtId="0" fontId="55" fillId="35" borderId="46" xfId="0" applyFont="1" applyFill="1" applyBorder="1" applyAlignment="1">
      <alignment horizontal="center"/>
    </xf>
    <xf numFmtId="0" fontId="39" fillId="34" borderId="74" xfId="0" applyFont="1" applyFill="1" applyBorder="1" applyAlignment="1">
      <alignment/>
    </xf>
    <xf numFmtId="0" fontId="39" fillId="34" borderId="75" xfId="0" applyFont="1" applyFill="1" applyBorder="1" applyAlignment="1">
      <alignment/>
    </xf>
    <xf numFmtId="0" fontId="39" fillId="34" borderId="76" xfId="0" applyFont="1" applyFill="1" applyBorder="1" applyAlignment="1">
      <alignment/>
    </xf>
    <xf numFmtId="0" fontId="56" fillId="34" borderId="38" xfId="0" applyFont="1" applyFill="1" applyBorder="1" applyAlignment="1">
      <alignment horizontal="right"/>
    </xf>
    <xf numFmtId="0" fontId="56" fillId="34" borderId="77" xfId="0" applyFont="1" applyFill="1" applyBorder="1" applyAlignment="1">
      <alignment horizontal="right"/>
    </xf>
    <xf numFmtId="8" fontId="56" fillId="34" borderId="63" xfId="0" applyNumberFormat="1" applyFont="1" applyFill="1" applyBorder="1" applyAlignment="1">
      <alignment horizontal="center"/>
    </xf>
    <xf numFmtId="8" fontId="56" fillId="34" borderId="71" xfId="0" applyNumberFormat="1" applyFont="1" applyFill="1" applyBorder="1" applyAlignment="1">
      <alignment horizontal="center"/>
    </xf>
    <xf numFmtId="0" fontId="56" fillId="34" borderId="54" xfId="0" applyFont="1" applyFill="1" applyBorder="1" applyAlignment="1">
      <alignment/>
    </xf>
    <xf numFmtId="8" fontId="61" fillId="34" borderId="46" xfId="0" applyNumberFormat="1" applyFont="1" applyFill="1" applyBorder="1" applyAlignment="1">
      <alignment horizontal="center"/>
    </xf>
    <xf numFmtId="0" fontId="32" fillId="35" borderId="0" xfId="0" applyFont="1" applyFill="1" applyAlignment="1">
      <alignment/>
    </xf>
    <xf numFmtId="0" fontId="39" fillId="34" borderId="47" xfId="0" applyFont="1" applyFill="1" applyBorder="1" applyAlignment="1">
      <alignment/>
    </xf>
    <xf numFmtId="0" fontId="39" fillId="34" borderId="25" xfId="0" applyFont="1" applyFill="1" applyBorder="1" applyAlignment="1">
      <alignment/>
    </xf>
    <xf numFmtId="0" fontId="39" fillId="34" borderId="25" xfId="0" applyFont="1" applyFill="1" applyBorder="1" applyAlignment="1">
      <alignment vertical="center"/>
    </xf>
    <xf numFmtId="0" fontId="39" fillId="34" borderId="28" xfId="0" applyFont="1" applyFill="1" applyBorder="1" applyAlignment="1">
      <alignment/>
    </xf>
    <xf numFmtId="0" fontId="56" fillId="34" borderId="78" xfId="0" applyFont="1" applyFill="1" applyBorder="1" applyAlignment="1">
      <alignment horizontal="right" vertical="center"/>
    </xf>
    <xf numFmtId="0" fontId="56" fillId="34" borderId="79" xfId="0" applyFont="1" applyFill="1" applyBorder="1" applyAlignment="1">
      <alignment horizontal="right" vertical="center"/>
    </xf>
    <xf numFmtId="0" fontId="56" fillId="34" borderId="80" xfId="0" applyFont="1" applyFill="1" applyBorder="1" applyAlignment="1">
      <alignment horizontal="right"/>
    </xf>
    <xf numFmtId="0" fontId="56" fillId="34" borderId="73" xfId="0" applyFont="1" applyFill="1" applyBorder="1" applyAlignment="1">
      <alignment horizontal="right" wrapText="1"/>
    </xf>
    <xf numFmtId="0" fontId="56" fillId="34" borderId="77" xfId="0" applyFont="1" applyFill="1" applyBorder="1" applyAlignment="1">
      <alignment horizontal="right" vertical="center"/>
    </xf>
    <xf numFmtId="0" fontId="56" fillId="34" borderId="78" xfId="0" applyFont="1" applyFill="1" applyBorder="1" applyAlignment="1">
      <alignment/>
    </xf>
    <xf numFmtId="0" fontId="56" fillId="34" borderId="81" xfId="0" applyFont="1" applyFill="1" applyBorder="1" applyAlignment="1">
      <alignment horizontal="center"/>
    </xf>
    <xf numFmtId="8" fontId="56" fillId="34" borderId="34" xfId="0" applyNumberFormat="1" applyFont="1" applyFill="1" applyBorder="1" applyAlignment="1">
      <alignment horizontal="center"/>
    </xf>
    <xf numFmtId="0" fontId="56" fillId="34" borderId="82" xfId="0" applyFont="1" applyFill="1" applyBorder="1" applyAlignment="1">
      <alignment horizontal="right"/>
    </xf>
    <xf numFmtId="0" fontId="56" fillId="34" borderId="78" xfId="0" applyFont="1" applyFill="1" applyBorder="1" applyAlignment="1">
      <alignment horizontal="center"/>
    </xf>
    <xf numFmtId="0" fontId="56" fillId="34" borderId="83" xfId="0" applyFont="1" applyFill="1" applyBorder="1" applyAlignment="1">
      <alignment horizontal="center"/>
    </xf>
    <xf numFmtId="0" fontId="56" fillId="34" borderId="84" xfId="0" applyFont="1" applyFill="1" applyBorder="1" applyAlignment="1">
      <alignment horizontal="center"/>
    </xf>
    <xf numFmtId="8" fontId="55" fillId="36" borderId="61" xfId="0" applyNumberFormat="1" applyFont="1" applyFill="1" applyBorder="1" applyAlignment="1">
      <alignment horizontal="center"/>
    </xf>
    <xf numFmtId="8" fontId="55" fillId="36" borderId="65" xfId="0" applyNumberFormat="1" applyFont="1" applyFill="1" applyBorder="1" applyAlignment="1">
      <alignment horizontal="center"/>
    </xf>
    <xf numFmtId="8" fontId="55" fillId="36" borderId="62" xfId="0" applyNumberFormat="1" applyFont="1" applyFill="1" applyBorder="1" applyAlignment="1">
      <alignment horizontal="center"/>
    </xf>
    <xf numFmtId="8" fontId="55" fillId="36" borderId="67" xfId="0" applyNumberFormat="1" applyFont="1" applyFill="1" applyBorder="1" applyAlignment="1">
      <alignment horizontal="center"/>
    </xf>
    <xf numFmtId="8" fontId="55" fillId="36" borderId="40" xfId="0" applyNumberFormat="1" applyFont="1" applyFill="1" applyBorder="1" applyAlignment="1">
      <alignment horizontal="center"/>
    </xf>
    <xf numFmtId="8" fontId="55" fillId="36" borderId="51" xfId="0" applyNumberFormat="1" applyFont="1" applyFill="1" applyBorder="1" applyAlignment="1">
      <alignment horizontal="center"/>
    </xf>
    <xf numFmtId="8" fontId="55" fillId="36" borderId="85" xfId="0" applyNumberFormat="1" applyFont="1" applyFill="1" applyBorder="1" applyAlignment="1">
      <alignment horizontal="center"/>
    </xf>
    <xf numFmtId="8" fontId="55" fillId="36" borderId="43" xfId="0" applyNumberFormat="1" applyFont="1" applyFill="1" applyBorder="1" applyAlignment="1">
      <alignment horizontal="center"/>
    </xf>
    <xf numFmtId="171" fontId="55" fillId="36" borderId="78" xfId="0" applyNumberFormat="1" applyFont="1" applyFill="1" applyBorder="1" applyAlignment="1">
      <alignment horizontal="center"/>
    </xf>
    <xf numFmtId="171" fontId="55" fillId="36" borderId="82" xfId="0" applyNumberFormat="1" applyFont="1" applyFill="1" applyBorder="1" applyAlignment="1">
      <alignment horizontal="center"/>
    </xf>
    <xf numFmtId="164" fontId="55" fillId="36" borderId="85" xfId="0" applyNumberFormat="1" applyFont="1" applyFill="1" applyBorder="1" applyAlignment="1">
      <alignment horizontal="center"/>
    </xf>
    <xf numFmtId="0" fontId="35" fillId="35" borderId="39" xfId="0" applyFont="1" applyFill="1" applyBorder="1" applyAlignment="1">
      <alignment horizontal="center"/>
    </xf>
    <xf numFmtId="3" fontId="35" fillId="35" borderId="86" xfId="0" applyNumberFormat="1" applyFont="1" applyFill="1" applyBorder="1" applyAlignment="1">
      <alignment horizontal="center"/>
    </xf>
    <xf numFmtId="3" fontId="35" fillId="35" borderId="87" xfId="0" applyNumberFormat="1" applyFont="1" applyFill="1" applyBorder="1" applyAlignment="1">
      <alignment horizontal="center"/>
    </xf>
    <xf numFmtId="0" fontId="35" fillId="35" borderId="46" xfId="0" applyFont="1" applyFill="1" applyBorder="1" applyAlignment="1">
      <alignment horizontal="center"/>
    </xf>
    <xf numFmtId="3" fontId="35" fillId="35" borderId="88" xfId="0" applyNumberFormat="1" applyFont="1" applyFill="1" applyBorder="1" applyAlignment="1">
      <alignment horizontal="center"/>
    </xf>
    <xf numFmtId="0" fontId="35" fillId="35" borderId="64" xfId="0" applyFont="1" applyFill="1" applyBorder="1" applyAlignment="1">
      <alignment horizontal="center"/>
    </xf>
    <xf numFmtId="3" fontId="35" fillId="35" borderId="65" xfId="0" applyNumberFormat="1" applyFont="1" applyFill="1" applyBorder="1" applyAlignment="1">
      <alignment horizontal="center"/>
    </xf>
    <xf numFmtId="0" fontId="35" fillId="35" borderId="40" xfId="0" applyFont="1" applyFill="1" applyBorder="1" applyAlignment="1">
      <alignment horizontal="center"/>
    </xf>
    <xf numFmtId="0" fontId="35" fillId="35" borderId="50" xfId="0" applyFont="1" applyFill="1" applyBorder="1" applyAlignment="1">
      <alignment horizontal="center"/>
    </xf>
    <xf numFmtId="3" fontId="35" fillId="35" borderId="51" xfId="0" applyNumberFormat="1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6" fillId="34" borderId="68" xfId="0" applyFont="1" applyFill="1" applyBorder="1" applyAlignment="1">
      <alignment horizontal="left" vertical="center" wrapText="1"/>
    </xf>
    <xf numFmtId="0" fontId="39" fillId="34" borderId="75" xfId="0" applyFont="1" applyFill="1" applyBorder="1" applyAlignment="1">
      <alignment vertical="center"/>
    </xf>
    <xf numFmtId="0" fontId="56" fillId="34" borderId="89" xfId="0" applyFont="1" applyFill="1" applyBorder="1" applyAlignment="1">
      <alignment horizontal="right"/>
    </xf>
    <xf numFmtId="0" fontId="56" fillId="34" borderId="79" xfId="0" applyFont="1" applyFill="1" applyBorder="1" applyAlignment="1">
      <alignment horizontal="right"/>
    </xf>
    <xf numFmtId="0" fontId="39" fillId="33" borderId="75" xfId="0" applyFont="1" applyFill="1" applyBorder="1" applyAlignment="1">
      <alignment/>
    </xf>
    <xf numFmtId="0" fontId="56" fillId="34" borderId="54" xfId="0" applyFont="1" applyFill="1" applyBorder="1" applyAlignment="1">
      <alignment horizontal="center" vertical="center" wrapText="1"/>
    </xf>
    <xf numFmtId="0" fontId="56" fillId="34" borderId="55" xfId="0" applyFont="1" applyFill="1" applyBorder="1" applyAlignment="1">
      <alignment horizontal="center" vertical="center" wrapText="1"/>
    </xf>
    <xf numFmtId="0" fontId="56" fillId="34" borderId="56" xfId="0" applyFont="1" applyFill="1" applyBorder="1" applyAlignment="1">
      <alignment horizontal="center" vertical="center" wrapText="1"/>
    </xf>
    <xf numFmtId="7" fontId="56" fillId="34" borderId="63" xfId="50" applyNumberFormat="1" applyFont="1" applyFill="1" applyBorder="1" applyAlignment="1">
      <alignment horizontal="center" vertical="center"/>
    </xf>
    <xf numFmtId="7" fontId="56" fillId="34" borderId="70" xfId="50" applyNumberFormat="1" applyFont="1" applyFill="1" applyBorder="1" applyAlignment="1">
      <alignment horizontal="center"/>
    </xf>
    <xf numFmtId="7" fontId="56" fillId="34" borderId="71" xfId="50" applyNumberFormat="1" applyFont="1" applyFill="1" applyBorder="1" applyAlignment="1">
      <alignment horizontal="center"/>
    </xf>
    <xf numFmtId="0" fontId="56" fillId="34" borderId="78" xfId="0" applyFont="1" applyFill="1" applyBorder="1" applyAlignment="1">
      <alignment horizontal="right"/>
    </xf>
    <xf numFmtId="0" fontId="56" fillId="34" borderId="82" xfId="0" applyFont="1" applyFill="1" applyBorder="1" applyAlignment="1">
      <alignment horizontal="right" wrapText="1"/>
    </xf>
    <xf numFmtId="0" fontId="56" fillId="34" borderId="90" xfId="0" applyFont="1" applyFill="1" applyBorder="1" applyAlignment="1">
      <alignment horizontal="left"/>
    </xf>
    <xf numFmtId="0" fontId="63" fillId="34" borderId="38" xfId="0" applyFont="1" applyFill="1" applyBorder="1" applyAlignment="1">
      <alignment horizontal="right"/>
    </xf>
    <xf numFmtId="171" fontId="56" fillId="34" borderId="91" xfId="50" applyNumberFormat="1" applyFont="1" applyFill="1" applyBorder="1" applyAlignment="1">
      <alignment horizontal="center" vertical="center"/>
    </xf>
    <xf numFmtId="171" fontId="56" fillId="34" borderId="70" xfId="50" applyNumberFormat="1" applyFont="1" applyFill="1" applyBorder="1" applyAlignment="1">
      <alignment horizontal="center" vertical="center"/>
    </xf>
    <xf numFmtId="171" fontId="56" fillId="34" borderId="71" xfId="50" applyNumberFormat="1" applyFont="1" applyFill="1" applyBorder="1" applyAlignment="1">
      <alignment horizontal="center" vertical="center"/>
    </xf>
    <xf numFmtId="0" fontId="56" fillId="34" borderId="92" xfId="0" applyFont="1" applyFill="1" applyBorder="1" applyAlignment="1">
      <alignment horizontal="center"/>
    </xf>
    <xf numFmtId="171" fontId="56" fillId="34" borderId="91" xfId="50" applyNumberFormat="1" applyFont="1" applyFill="1" applyBorder="1" applyAlignment="1">
      <alignment horizontal="center"/>
    </xf>
    <xf numFmtId="171" fontId="56" fillId="34" borderId="70" xfId="50" applyNumberFormat="1" applyFont="1" applyFill="1" applyBorder="1" applyAlignment="1">
      <alignment horizontal="center"/>
    </xf>
    <xf numFmtId="171" fontId="56" fillId="34" borderId="71" xfId="50" applyNumberFormat="1" applyFont="1" applyFill="1" applyBorder="1" applyAlignment="1">
      <alignment horizontal="center"/>
    </xf>
    <xf numFmtId="3" fontId="0" fillId="36" borderId="39" xfId="0" applyNumberFormat="1" applyFill="1" applyBorder="1" applyAlignment="1">
      <alignment horizontal="center" vertical="center"/>
    </xf>
    <xf numFmtId="3" fontId="0" fillId="36" borderId="46" xfId="0" applyNumberFormat="1" applyFill="1" applyBorder="1" applyAlignment="1">
      <alignment horizontal="center"/>
    </xf>
    <xf numFmtId="3" fontId="0" fillId="36" borderId="88" xfId="0" applyNumberFormat="1" applyFill="1" applyBorder="1" applyAlignment="1">
      <alignment horizontal="center"/>
    </xf>
    <xf numFmtId="3" fontId="0" fillId="36" borderId="61" xfId="0" applyNumberFormat="1" applyFill="1" applyBorder="1" applyAlignment="1">
      <alignment horizontal="center" vertical="center"/>
    </xf>
    <xf numFmtId="3" fontId="0" fillId="36" borderId="64" xfId="0" applyNumberFormat="1" applyFill="1" applyBorder="1" applyAlignment="1">
      <alignment horizontal="center"/>
    </xf>
    <xf numFmtId="3" fontId="0" fillId="36" borderId="65" xfId="0" applyNumberFormat="1" applyFill="1" applyBorder="1" applyAlignment="1">
      <alignment horizontal="center"/>
    </xf>
    <xf numFmtId="171" fontId="0" fillId="36" borderId="62" xfId="0" applyNumberFormat="1" applyFill="1" applyBorder="1" applyAlignment="1">
      <alignment horizontal="center" vertical="center"/>
    </xf>
    <xf numFmtId="171" fontId="0" fillId="36" borderId="66" xfId="0" applyNumberFormat="1" applyFill="1" applyBorder="1" applyAlignment="1">
      <alignment horizontal="center"/>
    </xf>
    <xf numFmtId="171" fontId="0" fillId="36" borderId="67" xfId="0" applyNumberFormat="1" applyFill="1" applyBorder="1" applyAlignment="1">
      <alignment horizontal="center"/>
    </xf>
    <xf numFmtId="171" fontId="0" fillId="36" borderId="40" xfId="0" applyNumberFormat="1" applyFill="1" applyBorder="1" applyAlignment="1">
      <alignment horizontal="center" vertical="center"/>
    </xf>
    <xf numFmtId="171" fontId="0" fillId="36" borderId="50" xfId="0" applyNumberFormat="1" applyFill="1" applyBorder="1" applyAlignment="1">
      <alignment horizontal="center"/>
    </xf>
    <xf numFmtId="171" fontId="0" fillId="36" borderId="51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 vertical="center"/>
    </xf>
    <xf numFmtId="3" fontId="0" fillId="36" borderId="93" xfId="0" applyNumberFormat="1" applyFill="1" applyBorder="1" applyAlignment="1">
      <alignment horizontal="center" vertical="center"/>
    </xf>
    <xf numFmtId="171" fontId="0" fillId="36" borderId="94" xfId="0" applyNumberFormat="1" applyFill="1" applyBorder="1" applyAlignment="1">
      <alignment horizontal="center" vertical="center"/>
    </xf>
    <xf numFmtId="171" fontId="0" fillId="36" borderId="93" xfId="0" applyNumberFormat="1" applyFill="1" applyBorder="1" applyAlignment="1">
      <alignment horizontal="center" vertical="center"/>
    </xf>
    <xf numFmtId="3" fontId="0" fillId="36" borderId="16" xfId="0" applyNumberFormat="1" applyFill="1" applyBorder="1" applyAlignment="1">
      <alignment horizontal="center"/>
    </xf>
    <xf numFmtId="171" fontId="0" fillId="36" borderId="94" xfId="0" applyNumberFormat="1" applyFill="1" applyBorder="1" applyAlignment="1">
      <alignment horizontal="center"/>
    </xf>
    <xf numFmtId="171" fontId="0" fillId="36" borderId="93" xfId="0" applyNumberFormat="1" applyFill="1" applyBorder="1" applyAlignment="1">
      <alignment horizontal="center"/>
    </xf>
    <xf numFmtId="7" fontId="56" fillId="34" borderId="46" xfId="0" applyNumberFormat="1" applyFont="1" applyFill="1" applyBorder="1" applyAlignment="1">
      <alignment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 wrapText="1"/>
    </xf>
    <xf numFmtId="0" fontId="56" fillId="34" borderId="55" xfId="0" applyFont="1" applyFill="1" applyBorder="1" applyAlignment="1">
      <alignment horizontal="center" wrapText="1"/>
    </xf>
    <xf numFmtId="0" fontId="56" fillId="34" borderId="56" xfId="0" applyFont="1" applyFill="1" applyBorder="1" applyAlignment="1">
      <alignment horizontal="center" wrapText="1"/>
    </xf>
    <xf numFmtId="8" fontId="56" fillId="34" borderId="38" xfId="0" applyNumberFormat="1" applyFont="1" applyFill="1" applyBorder="1" applyAlignment="1">
      <alignment horizontal="right"/>
    </xf>
    <xf numFmtId="8" fontId="56" fillId="34" borderId="77" xfId="0" applyNumberFormat="1" applyFont="1" applyFill="1" applyBorder="1" applyAlignment="1">
      <alignment horizontal="right"/>
    </xf>
    <xf numFmtId="0" fontId="56" fillId="34" borderId="68" xfId="0" applyFont="1" applyFill="1" applyBorder="1" applyAlignment="1">
      <alignment vertical="center"/>
    </xf>
    <xf numFmtId="0" fontId="39" fillId="34" borderId="95" xfId="0" applyFont="1" applyFill="1" applyBorder="1" applyAlignment="1">
      <alignment/>
    </xf>
    <xf numFmtId="44" fontId="56" fillId="34" borderId="63" xfId="50" applyFont="1" applyFill="1" applyBorder="1" applyAlignment="1">
      <alignment horizontal="center"/>
    </xf>
    <xf numFmtId="44" fontId="56" fillId="34" borderId="91" xfId="50" applyFont="1" applyFill="1" applyBorder="1" applyAlignment="1">
      <alignment horizontal="center"/>
    </xf>
    <xf numFmtId="44" fontId="56" fillId="34" borderId="34" xfId="50" applyFont="1" applyFill="1" applyBorder="1" applyAlignment="1">
      <alignment horizontal="center"/>
    </xf>
    <xf numFmtId="0" fontId="56" fillId="34" borderId="96" xfId="0" applyFont="1" applyFill="1" applyBorder="1" applyAlignment="1">
      <alignment horizontal="center" wrapText="1"/>
    </xf>
    <xf numFmtId="0" fontId="56" fillId="34" borderId="83" xfId="0" applyFont="1" applyFill="1" applyBorder="1" applyAlignment="1">
      <alignment horizontal="center" wrapText="1"/>
    </xf>
    <xf numFmtId="171" fontId="56" fillId="34" borderId="34" xfId="50" applyNumberFormat="1" applyFont="1" applyFill="1" applyBorder="1" applyAlignment="1">
      <alignment horizontal="center"/>
    </xf>
    <xf numFmtId="8" fontId="56" fillId="34" borderId="69" xfId="0" applyNumberFormat="1" applyFont="1" applyFill="1" applyBorder="1" applyAlignment="1">
      <alignment horizontal="right"/>
    </xf>
    <xf numFmtId="8" fontId="56" fillId="34" borderId="31" xfId="0" applyNumberFormat="1" applyFont="1" applyFill="1" applyBorder="1" applyAlignment="1">
      <alignment horizontal="right"/>
    </xf>
    <xf numFmtId="0" fontId="39" fillId="34" borderId="97" xfId="0" applyFont="1" applyFill="1" applyBorder="1" applyAlignment="1">
      <alignment/>
    </xf>
    <xf numFmtId="0" fontId="39" fillId="34" borderId="73" xfId="0" applyFont="1" applyFill="1" applyBorder="1" applyAlignment="1">
      <alignment/>
    </xf>
    <xf numFmtId="8" fontId="56" fillId="34" borderId="72" xfId="0" applyNumberFormat="1" applyFont="1" applyFill="1" applyBorder="1" applyAlignment="1">
      <alignment horizontal="right"/>
    </xf>
    <xf numFmtId="0" fontId="39" fillId="34" borderId="98" xfId="0" applyFont="1" applyFill="1" applyBorder="1" applyAlignment="1">
      <alignment/>
    </xf>
    <xf numFmtId="0" fontId="39" fillId="34" borderId="82" xfId="0" applyFont="1" applyFill="1" applyBorder="1" applyAlignment="1">
      <alignment/>
    </xf>
    <xf numFmtId="2" fontId="56" fillId="34" borderId="62" xfId="0" applyNumberFormat="1" applyFont="1" applyFill="1" applyBorder="1" applyAlignment="1">
      <alignment horizontal="right"/>
    </xf>
    <xf numFmtId="2" fontId="56" fillId="34" borderId="40" xfId="0" applyNumberFormat="1" applyFont="1" applyFill="1" applyBorder="1" applyAlignment="1">
      <alignment horizontal="right" wrapText="1"/>
    </xf>
    <xf numFmtId="171" fontId="56" fillId="34" borderId="63" xfId="50" applyNumberFormat="1" applyFont="1" applyFill="1" applyBorder="1" applyAlignment="1">
      <alignment horizontal="center"/>
    </xf>
    <xf numFmtId="0" fontId="56" fillId="34" borderId="99" xfId="0" applyFont="1" applyFill="1" applyBorder="1" applyAlignment="1">
      <alignment horizontal="center"/>
    </xf>
    <xf numFmtId="0" fontId="56" fillId="34" borderId="100" xfId="0" applyFont="1" applyFill="1" applyBorder="1" applyAlignment="1">
      <alignment horizontal="center"/>
    </xf>
    <xf numFmtId="44" fontId="57" fillId="34" borderId="46" xfId="0" applyNumberFormat="1" applyFont="1" applyFill="1" applyBorder="1" applyAlignment="1">
      <alignment/>
    </xf>
    <xf numFmtId="3" fontId="0" fillId="36" borderId="61" xfId="0" applyNumberFormat="1" applyFill="1" applyBorder="1" applyAlignment="1">
      <alignment horizontal="center"/>
    </xf>
    <xf numFmtId="171" fontId="0" fillId="36" borderId="62" xfId="0" applyNumberFormat="1" applyFill="1" applyBorder="1" applyAlignment="1">
      <alignment horizontal="center"/>
    </xf>
    <xf numFmtId="171" fontId="0" fillId="36" borderId="40" xfId="0" applyNumberFormat="1" applyFill="1" applyBorder="1" applyAlignment="1">
      <alignment horizontal="center"/>
    </xf>
    <xf numFmtId="2" fontId="0" fillId="36" borderId="62" xfId="0" applyNumberFormat="1" applyFill="1" applyBorder="1" applyAlignment="1">
      <alignment horizontal="center"/>
    </xf>
    <xf numFmtId="2" fontId="0" fillId="36" borderId="66" xfId="0" applyNumberFormat="1" applyFill="1" applyBorder="1" applyAlignment="1">
      <alignment horizontal="center"/>
    </xf>
    <xf numFmtId="2" fontId="0" fillId="36" borderId="67" xfId="0" applyNumberFormat="1" applyFill="1" applyBorder="1" applyAlignment="1">
      <alignment horizontal="center"/>
    </xf>
    <xf numFmtId="2" fontId="0" fillId="36" borderId="40" xfId="0" applyNumberFormat="1" applyFill="1" applyBorder="1" applyAlignment="1">
      <alignment horizontal="center"/>
    </xf>
    <xf numFmtId="2" fontId="0" fillId="36" borderId="50" xfId="0" applyNumberFormat="1" applyFill="1" applyBorder="1" applyAlignment="1">
      <alignment horizontal="center"/>
    </xf>
    <xf numFmtId="2" fontId="0" fillId="36" borderId="51" xfId="0" applyNumberForma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3" fontId="0" fillId="36" borderId="50" xfId="0" applyNumberFormat="1" applyFill="1" applyBorder="1" applyAlignment="1">
      <alignment horizontal="center"/>
    </xf>
    <xf numFmtId="3" fontId="0" fillId="36" borderId="51" xfId="0" applyNumberFormat="1" applyFill="1" applyBorder="1" applyAlignment="1">
      <alignment horizontal="center"/>
    </xf>
    <xf numFmtId="3" fontId="0" fillId="36" borderId="39" xfId="0" applyNumberFormat="1" applyFill="1" applyBorder="1" applyAlignment="1">
      <alignment horizontal="center"/>
    </xf>
    <xf numFmtId="49" fontId="0" fillId="36" borderId="61" xfId="0" applyNumberFormat="1" applyFill="1" applyBorder="1" applyAlignment="1">
      <alignment horizontal="center"/>
    </xf>
    <xf numFmtId="49" fontId="0" fillId="36" borderId="16" xfId="0" applyNumberFormat="1" applyFill="1" applyBorder="1" applyAlignment="1">
      <alignment horizontal="center"/>
    </xf>
    <xf numFmtId="0" fontId="55" fillId="35" borderId="39" xfId="0" applyFont="1" applyFill="1" applyBorder="1" applyAlignment="1">
      <alignment horizontal="center"/>
    </xf>
    <xf numFmtId="3" fontId="55" fillId="35" borderId="86" xfId="0" applyNumberFormat="1" applyFont="1" applyFill="1" applyBorder="1" applyAlignment="1">
      <alignment horizontal="center"/>
    </xf>
    <xf numFmtId="3" fontId="55" fillId="35" borderId="27" xfId="0" applyNumberFormat="1" applyFont="1" applyFill="1" applyBorder="1" applyAlignment="1">
      <alignment horizontal="center"/>
    </xf>
    <xf numFmtId="3" fontId="55" fillId="35" borderId="87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39" fillId="33" borderId="74" xfId="0" applyFont="1" applyFill="1" applyBorder="1" applyAlignment="1">
      <alignment vertical="center"/>
    </xf>
    <xf numFmtId="0" fontId="55" fillId="33" borderId="101" xfId="0" applyFont="1" applyFill="1" applyBorder="1" applyAlignment="1">
      <alignment horizontal="center" wrapText="1"/>
    </xf>
    <xf numFmtId="0" fontId="55" fillId="33" borderId="102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56" fillId="34" borderId="55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right" vertical="center"/>
    </xf>
    <xf numFmtId="0" fontId="56" fillId="34" borderId="89" xfId="0" applyFont="1" applyFill="1" applyBorder="1" applyAlignment="1">
      <alignment horizontal="right" vertical="center"/>
    </xf>
    <xf numFmtId="0" fontId="39" fillId="34" borderId="38" xfId="0" applyFont="1" applyFill="1" applyBorder="1" applyAlignment="1">
      <alignment/>
    </xf>
    <xf numFmtId="0" fontId="63" fillId="34" borderId="69" xfId="0" applyFont="1" applyFill="1" applyBorder="1" applyAlignment="1">
      <alignment horizontal="right" vertical="center"/>
    </xf>
    <xf numFmtId="0" fontId="56" fillId="34" borderId="31" xfId="0" applyFont="1" applyFill="1" applyBorder="1" applyAlignment="1">
      <alignment horizontal="right" vertical="center"/>
    </xf>
    <xf numFmtId="0" fontId="56" fillId="34" borderId="72" xfId="0" applyFont="1" applyFill="1" applyBorder="1" applyAlignment="1">
      <alignment horizontal="right" vertical="center"/>
    </xf>
    <xf numFmtId="0" fontId="56" fillId="34" borderId="68" xfId="0" applyFont="1" applyFill="1" applyBorder="1" applyAlignment="1">
      <alignment horizontal="center"/>
    </xf>
    <xf numFmtId="171" fontId="56" fillId="34" borderId="77" xfId="50" applyNumberFormat="1" applyFont="1" applyFill="1" applyBorder="1" applyAlignment="1">
      <alignment horizontal="center"/>
    </xf>
    <xf numFmtId="3" fontId="55" fillId="35" borderId="88" xfId="0" applyNumberFormat="1" applyFont="1" applyFill="1" applyBorder="1" applyAlignment="1">
      <alignment horizontal="center"/>
    </xf>
    <xf numFmtId="0" fontId="55" fillId="35" borderId="61" xfId="0" applyFont="1" applyFill="1" applyBorder="1" applyAlignment="1">
      <alignment horizontal="center"/>
    </xf>
    <xf numFmtId="0" fontId="55" fillId="35" borderId="64" xfId="0" applyFont="1" applyFill="1" applyBorder="1" applyAlignment="1">
      <alignment horizontal="center"/>
    </xf>
    <xf numFmtId="3" fontId="55" fillId="35" borderId="65" xfId="0" applyNumberFormat="1" applyFont="1" applyFill="1" applyBorder="1" applyAlignment="1">
      <alignment horizontal="center"/>
    </xf>
    <xf numFmtId="0" fontId="55" fillId="33" borderId="47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wrapText="1"/>
    </xf>
    <xf numFmtId="3" fontId="32" fillId="36" borderId="104" xfId="50" applyNumberFormat="1" applyFont="1" applyFill="1" applyBorder="1" applyAlignment="1">
      <alignment horizontal="left"/>
    </xf>
    <xf numFmtId="3" fontId="32" fillId="36" borderId="46" xfId="50" applyNumberFormat="1" applyFont="1" applyFill="1" applyBorder="1" applyAlignment="1">
      <alignment horizontal="center"/>
    </xf>
    <xf numFmtId="3" fontId="32" fillId="36" borderId="88" xfId="50" applyNumberFormat="1" applyFont="1" applyFill="1" applyBorder="1" applyAlignment="1">
      <alignment horizontal="center"/>
    </xf>
    <xf numFmtId="3" fontId="32" fillId="36" borderId="16" xfId="50" applyNumberFormat="1" applyFont="1" applyFill="1" applyBorder="1" applyAlignment="1">
      <alignment horizontal="left"/>
    </xf>
    <xf numFmtId="3" fontId="32" fillId="36" borderId="65" xfId="50" applyNumberFormat="1" applyFont="1" applyFill="1" applyBorder="1" applyAlignment="1">
      <alignment horizontal="center"/>
    </xf>
    <xf numFmtId="171" fontId="32" fillId="36" borderId="94" xfId="50" applyNumberFormat="1" applyFont="1" applyFill="1" applyBorder="1" applyAlignment="1">
      <alignment horizontal="left"/>
    </xf>
    <xf numFmtId="171" fontId="32" fillId="36" borderId="67" xfId="50" applyNumberFormat="1" applyFont="1" applyFill="1" applyBorder="1" applyAlignment="1">
      <alignment horizontal="center"/>
    </xf>
    <xf numFmtId="171" fontId="32" fillId="36" borderId="93" xfId="50" applyNumberFormat="1" applyFont="1" applyFill="1" applyBorder="1" applyAlignment="1">
      <alignment horizontal="left"/>
    </xf>
    <xf numFmtId="171" fontId="32" fillId="36" borderId="51" xfId="50" applyNumberFormat="1" applyFont="1" applyFill="1" applyBorder="1" applyAlignment="1">
      <alignment horizontal="center"/>
    </xf>
    <xf numFmtId="3" fontId="32" fillId="36" borderId="61" xfId="50" applyNumberFormat="1" applyFont="1" applyFill="1" applyBorder="1" applyAlignment="1">
      <alignment horizontal="left"/>
    </xf>
    <xf numFmtId="3" fontId="32" fillId="36" borderId="40" xfId="50" applyNumberFormat="1" applyFont="1" applyFill="1" applyBorder="1" applyAlignment="1">
      <alignment horizontal="left"/>
    </xf>
    <xf numFmtId="171" fontId="32" fillId="36" borderId="62" xfId="50" applyNumberFormat="1" applyFont="1" applyFill="1" applyBorder="1" applyAlignment="1">
      <alignment horizontal="left"/>
    </xf>
    <xf numFmtId="171" fontId="32" fillId="36" borderId="40" xfId="50" applyNumberFormat="1" applyFont="1" applyFill="1" applyBorder="1" applyAlignment="1">
      <alignment horizontal="left"/>
    </xf>
    <xf numFmtId="3" fontId="32" fillId="36" borderId="79" xfId="50" applyNumberFormat="1" applyFont="1" applyFill="1" applyBorder="1" applyAlignment="1">
      <alignment horizontal="left"/>
    </xf>
    <xf numFmtId="171" fontId="32" fillId="36" borderId="78" xfId="50" applyNumberFormat="1" applyFont="1" applyFill="1" applyBorder="1" applyAlignment="1">
      <alignment horizontal="left"/>
    </xf>
    <xf numFmtId="171" fontId="32" fillId="36" borderId="82" xfId="50" applyNumberFormat="1" applyFont="1" applyFill="1" applyBorder="1" applyAlignment="1">
      <alignment horizontal="left"/>
    </xf>
    <xf numFmtId="0" fontId="56" fillId="34" borderId="105" xfId="0" applyFont="1" applyFill="1" applyBorder="1" applyAlignment="1">
      <alignment horizontal="center"/>
    </xf>
    <xf numFmtId="0" fontId="56" fillId="34" borderId="106" xfId="0" applyFont="1" applyFill="1" applyBorder="1" applyAlignment="1">
      <alignment horizontal="center"/>
    </xf>
    <xf numFmtId="0" fontId="56" fillId="34" borderId="107" xfId="0" applyFont="1" applyFill="1" applyBorder="1" applyAlignment="1">
      <alignment horizontal="center"/>
    </xf>
    <xf numFmtId="0" fontId="55" fillId="35" borderId="69" xfId="0" applyFont="1" applyFill="1" applyBorder="1" applyAlignment="1">
      <alignment horizontal="center"/>
    </xf>
    <xf numFmtId="0" fontId="55" fillId="35" borderId="108" xfId="0" applyFont="1" applyFill="1" applyBorder="1" applyAlignment="1">
      <alignment horizontal="center"/>
    </xf>
    <xf numFmtId="0" fontId="55" fillId="35" borderId="42" xfId="0" applyFont="1" applyFill="1" applyBorder="1" applyAlignment="1">
      <alignment horizontal="center"/>
    </xf>
    <xf numFmtId="0" fontId="55" fillId="35" borderId="46" xfId="0" applyFont="1" applyFill="1" applyBorder="1" applyAlignment="1">
      <alignment horizontal="center" vertical="center"/>
    </xf>
    <xf numFmtId="0" fontId="55" fillId="35" borderId="73" xfId="0" applyFont="1" applyFill="1" applyBorder="1" applyAlignment="1">
      <alignment horizontal="center"/>
    </xf>
    <xf numFmtId="0" fontId="55" fillId="35" borderId="50" xfId="0" applyFont="1" applyFill="1" applyBorder="1" applyAlignment="1">
      <alignment horizontal="center" vertical="center"/>
    </xf>
    <xf numFmtId="3" fontId="55" fillId="35" borderId="51" xfId="0" applyNumberFormat="1" applyFont="1" applyFill="1" applyBorder="1" applyAlignment="1">
      <alignment horizontal="center"/>
    </xf>
    <xf numFmtId="0" fontId="55" fillId="35" borderId="43" xfId="0" applyFont="1" applyFill="1" applyBorder="1" applyAlignment="1">
      <alignment horizontal="center"/>
    </xf>
    <xf numFmtId="3" fontId="55" fillId="35" borderId="30" xfId="0" applyNumberFormat="1" applyFont="1" applyFill="1" applyBorder="1" applyAlignment="1">
      <alignment horizontal="center"/>
    </xf>
    <xf numFmtId="0" fontId="55" fillId="35" borderId="50" xfId="0" applyFont="1" applyFill="1" applyBorder="1" applyAlignment="1">
      <alignment horizontal="center"/>
    </xf>
    <xf numFmtId="0" fontId="55" fillId="33" borderId="66" xfId="0" applyFont="1" applyFill="1" applyBorder="1" applyAlignment="1">
      <alignment horizontal="center" vertical="center"/>
    </xf>
    <xf numFmtId="3" fontId="55" fillId="33" borderId="49" xfId="0" applyNumberFormat="1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52" xfId="0" applyFont="1" applyFill="1" applyBorder="1" applyAlignment="1">
      <alignment horizontal="center" vertical="center"/>
    </xf>
    <xf numFmtId="3" fontId="55" fillId="33" borderId="87" xfId="0" applyNumberFormat="1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3" fontId="55" fillId="33" borderId="53" xfId="0" applyNumberFormat="1" applyFont="1" applyFill="1" applyBorder="1" applyAlignment="1">
      <alignment horizontal="center"/>
    </xf>
    <xf numFmtId="3" fontId="55" fillId="33" borderId="27" xfId="0" applyNumberFormat="1" applyFont="1" applyFill="1" applyBorder="1" applyAlignment="1">
      <alignment horizontal="center"/>
    </xf>
    <xf numFmtId="3" fontId="55" fillId="33" borderId="86" xfId="0" applyNumberFormat="1" applyFont="1" applyFill="1" applyBorder="1" applyAlignment="1">
      <alignment horizontal="center"/>
    </xf>
    <xf numFmtId="0" fontId="55" fillId="33" borderId="46" xfId="0" applyFont="1" applyFill="1" applyBorder="1" applyAlignment="1">
      <alignment horizontal="center" vertical="center"/>
    </xf>
    <xf numFmtId="3" fontId="55" fillId="33" borderId="88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3" fontId="55" fillId="33" borderId="14" xfId="0" applyNumberFormat="1" applyFont="1" applyFill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5" fillId="33" borderId="50" xfId="0" applyFont="1" applyFill="1" applyBorder="1" applyAlignment="1">
      <alignment horizontal="center"/>
    </xf>
    <xf numFmtId="3" fontId="55" fillId="33" borderId="51" xfId="0" applyNumberFormat="1" applyFont="1" applyFill="1" applyBorder="1" applyAlignment="1">
      <alignment horizontal="center"/>
    </xf>
    <xf numFmtId="0" fontId="55" fillId="33" borderId="43" xfId="0" applyFont="1" applyFill="1" applyBorder="1" applyAlignment="1">
      <alignment horizontal="center"/>
    </xf>
    <xf numFmtId="0" fontId="62" fillId="34" borderId="54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4" xfId="0" applyFont="1" applyFill="1" applyBorder="1" applyAlignment="1">
      <alignment horizontal="center" wrapText="1"/>
    </xf>
    <xf numFmtId="0" fontId="62" fillId="34" borderId="109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center" wrapText="1"/>
    </xf>
    <xf numFmtId="0" fontId="64" fillId="34" borderId="109" xfId="0" applyFont="1" applyFill="1" applyBorder="1" applyAlignment="1">
      <alignment horizontal="center" vertical="center" wrapText="1"/>
    </xf>
    <xf numFmtId="0" fontId="56" fillId="34" borderId="110" xfId="0" applyFont="1" applyFill="1" applyBorder="1" applyAlignment="1">
      <alignment horizontal="center"/>
    </xf>
    <xf numFmtId="0" fontId="56" fillId="34" borderId="111" xfId="0" applyFont="1" applyFill="1" applyBorder="1" applyAlignment="1">
      <alignment horizontal="center"/>
    </xf>
    <xf numFmtId="0" fontId="56" fillId="34" borderId="112" xfId="0" applyFont="1" applyFill="1" applyBorder="1" applyAlignment="1">
      <alignment horizontal="center"/>
    </xf>
    <xf numFmtId="0" fontId="56" fillId="34" borderId="113" xfId="0" applyFont="1" applyFill="1" applyBorder="1" applyAlignment="1">
      <alignment horizontal="center"/>
    </xf>
    <xf numFmtId="3" fontId="55" fillId="36" borderId="38" xfId="0" applyNumberFormat="1" applyFont="1" applyFill="1" applyBorder="1" applyAlignment="1">
      <alignment horizontal="center"/>
    </xf>
    <xf numFmtId="3" fontId="55" fillId="36" borderId="89" xfId="0" applyNumberFormat="1" applyFont="1" applyFill="1" applyBorder="1" applyAlignment="1">
      <alignment horizontal="center"/>
    </xf>
    <xf numFmtId="3" fontId="55" fillId="36" borderId="82" xfId="0" applyNumberFormat="1" applyFont="1" applyFill="1" applyBorder="1" applyAlignment="1">
      <alignment horizontal="center"/>
    </xf>
    <xf numFmtId="3" fontId="55" fillId="36" borderId="98" xfId="0" applyNumberFormat="1" applyFont="1" applyFill="1" applyBorder="1" applyAlignment="1">
      <alignment horizontal="center"/>
    </xf>
    <xf numFmtId="3" fontId="55" fillId="36" borderId="12" xfId="0" applyNumberFormat="1" applyFont="1" applyFill="1" applyBorder="1" applyAlignment="1">
      <alignment horizontal="center"/>
    </xf>
    <xf numFmtId="3" fontId="55" fillId="36" borderId="39" xfId="0" applyNumberFormat="1" applyFont="1" applyFill="1" applyBorder="1" applyAlignment="1">
      <alignment horizontal="center"/>
    </xf>
    <xf numFmtId="3" fontId="55" fillId="36" borderId="40" xfId="0" applyNumberFormat="1" applyFont="1" applyFill="1" applyBorder="1" applyAlignment="1">
      <alignment horizontal="center"/>
    </xf>
    <xf numFmtId="3" fontId="55" fillId="36" borderId="41" xfId="0" applyNumberFormat="1" applyFont="1" applyFill="1" applyBorder="1" applyAlignment="1">
      <alignment horizontal="center"/>
    </xf>
    <xf numFmtId="3" fontId="55" fillId="36" borderId="88" xfId="0" applyNumberFormat="1" applyFont="1" applyFill="1" applyBorder="1" applyAlignment="1">
      <alignment horizontal="center"/>
    </xf>
    <xf numFmtId="3" fontId="55" fillId="36" borderId="51" xfId="0" applyNumberFormat="1" applyFont="1" applyFill="1" applyBorder="1" applyAlignment="1">
      <alignment horizontal="center"/>
    </xf>
    <xf numFmtId="175" fontId="0" fillId="36" borderId="44" xfId="0" applyNumberFormat="1" applyFill="1" applyBorder="1" applyAlignment="1">
      <alignment/>
    </xf>
    <xf numFmtId="175" fontId="0" fillId="36" borderId="45" xfId="0" applyNumberFormat="1" applyFill="1" applyBorder="1" applyAlignment="1">
      <alignment/>
    </xf>
    <xf numFmtId="171" fontId="55" fillId="36" borderId="46" xfId="0" applyNumberFormat="1" applyFont="1" applyFill="1" applyBorder="1" applyAlignment="1">
      <alignment/>
    </xf>
    <xf numFmtId="0" fontId="56" fillId="34" borderId="46" xfId="0" applyFont="1" applyFill="1" applyBorder="1" applyAlignment="1">
      <alignment horizontal="right"/>
    </xf>
    <xf numFmtId="171" fontId="56" fillId="34" borderId="46" xfId="0" applyNumberFormat="1" applyFont="1" applyFill="1" applyBorder="1" applyAlignment="1">
      <alignment/>
    </xf>
    <xf numFmtId="171" fontId="39" fillId="34" borderId="38" xfId="0" applyNumberFormat="1" applyFont="1" applyFill="1" applyBorder="1" applyAlignment="1">
      <alignment/>
    </xf>
    <xf numFmtId="171" fontId="39" fillId="34" borderId="89" xfId="0" applyNumberFormat="1" applyFont="1" applyFill="1" applyBorder="1" applyAlignment="1">
      <alignment/>
    </xf>
    <xf numFmtId="171" fontId="39" fillId="34" borderId="82" xfId="0" applyNumberFormat="1" applyFont="1" applyFill="1" applyBorder="1" applyAlignment="1">
      <alignment/>
    </xf>
    <xf numFmtId="171" fontId="39" fillId="34" borderId="98" xfId="0" applyNumberFormat="1" applyFont="1" applyFill="1" applyBorder="1" applyAlignment="1">
      <alignment/>
    </xf>
    <xf numFmtId="171" fontId="56" fillId="34" borderId="0" xfId="0" applyNumberFormat="1" applyFont="1" applyFill="1" applyAlignment="1">
      <alignment/>
    </xf>
    <xf numFmtId="3" fontId="0" fillId="33" borderId="14" xfId="0" applyNumberFormat="1" applyFill="1" applyBorder="1" applyAlignment="1">
      <alignment/>
    </xf>
    <xf numFmtId="3" fontId="0" fillId="33" borderId="88" xfId="0" applyNumberFormat="1" applyFill="1" applyBorder="1" applyAlignment="1">
      <alignment/>
    </xf>
    <xf numFmtId="175" fontId="0" fillId="33" borderId="21" xfId="0" applyNumberFormat="1" applyFill="1" applyBorder="1" applyAlignment="1">
      <alignment/>
    </xf>
    <xf numFmtId="175" fontId="0" fillId="33" borderId="4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175" fontId="0" fillId="33" borderId="114" xfId="0" applyNumberFormat="1" applyFill="1" applyBorder="1" applyAlignment="1">
      <alignment/>
    </xf>
    <xf numFmtId="3" fontId="0" fillId="33" borderId="51" xfId="0" applyNumberFormat="1" applyFill="1" applyBorder="1" applyAlignment="1">
      <alignment/>
    </xf>
    <xf numFmtId="175" fontId="0" fillId="33" borderId="43" xfId="0" applyNumberFormat="1" applyFill="1" applyBorder="1" applyAlignment="1">
      <alignment/>
    </xf>
    <xf numFmtId="175" fontId="0" fillId="33" borderId="115" xfId="0" applyNumberFormat="1" applyFill="1" applyBorder="1" applyAlignment="1">
      <alignment/>
    </xf>
    <xf numFmtId="175" fontId="0" fillId="33" borderId="44" xfId="0" applyNumberFormat="1" applyFill="1" applyBorder="1" applyAlignment="1">
      <alignment/>
    </xf>
    <xf numFmtId="175" fontId="0" fillId="33" borderId="116" xfId="0" applyNumberFormat="1" applyFill="1" applyBorder="1" applyAlignment="1">
      <alignment/>
    </xf>
    <xf numFmtId="175" fontId="0" fillId="33" borderId="45" xfId="0" applyNumberForma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46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55" fillId="33" borderId="46" xfId="0" applyFont="1" applyFill="1" applyBorder="1" applyAlignment="1">
      <alignment horizontal="left"/>
    </xf>
    <xf numFmtId="0" fontId="0" fillId="36" borderId="44" xfId="0" applyFill="1" applyBorder="1" applyAlignment="1">
      <alignment horizontal="center"/>
    </xf>
    <xf numFmtId="0" fontId="0" fillId="36" borderId="111" xfId="0" applyFill="1" applyBorder="1" applyAlignment="1">
      <alignment horizontal="center"/>
    </xf>
    <xf numFmtId="0" fontId="0" fillId="36" borderId="104" xfId="0" applyFill="1" applyBorder="1" applyAlignment="1">
      <alignment horizontal="center"/>
    </xf>
    <xf numFmtId="0" fontId="57" fillId="34" borderId="44" xfId="0" applyFont="1" applyFill="1" applyBorder="1" applyAlignment="1">
      <alignment horizontal="center"/>
    </xf>
    <xf numFmtId="0" fontId="57" fillId="34" borderId="111" xfId="0" applyFont="1" applyFill="1" applyBorder="1" applyAlignment="1">
      <alignment horizontal="center"/>
    </xf>
    <xf numFmtId="0" fontId="57" fillId="34" borderId="104" xfId="0" applyFont="1" applyFill="1" applyBorder="1" applyAlignment="1">
      <alignment horizontal="center"/>
    </xf>
    <xf numFmtId="0" fontId="56" fillId="34" borderId="57" xfId="0" applyFont="1" applyFill="1" applyBorder="1" applyAlignment="1">
      <alignment horizontal="center"/>
    </xf>
    <xf numFmtId="0" fontId="56" fillId="34" borderId="117" xfId="0" applyFont="1" applyFill="1" applyBorder="1" applyAlignment="1">
      <alignment horizontal="center"/>
    </xf>
    <xf numFmtId="0" fontId="56" fillId="34" borderId="81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16" xfId="0" applyFont="1" applyFill="1" applyBorder="1" applyAlignment="1">
      <alignment horizontal="center" vertical="center" wrapText="1"/>
    </xf>
    <xf numFmtId="0" fontId="56" fillId="34" borderId="113" xfId="0" applyFont="1" applyFill="1" applyBorder="1" applyAlignment="1">
      <alignment horizontal="center" vertical="center" wrapText="1"/>
    </xf>
    <xf numFmtId="0" fontId="56" fillId="34" borderId="118" xfId="0" applyFont="1" applyFill="1" applyBorder="1" applyAlignment="1">
      <alignment horizontal="center" vertical="center" wrapText="1"/>
    </xf>
    <xf numFmtId="0" fontId="56" fillId="34" borderId="46" xfId="0" applyFont="1" applyFill="1" applyBorder="1" applyAlignment="1">
      <alignment horizontal="center"/>
    </xf>
    <xf numFmtId="0" fontId="57" fillId="34" borderId="119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6" fillId="34" borderId="44" xfId="0" applyFont="1" applyFill="1" applyBorder="1" applyAlignment="1">
      <alignment horizontal="center" vertical="center" wrapText="1"/>
    </xf>
    <xf numFmtId="0" fontId="56" fillId="34" borderId="104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104" xfId="0" applyFont="1" applyFill="1" applyBorder="1" applyAlignment="1">
      <alignment horizontal="center" vertical="center" wrapText="1"/>
    </xf>
    <xf numFmtId="0" fontId="62" fillId="34" borderId="69" xfId="0" applyFont="1" applyFill="1" applyBorder="1" applyAlignment="1">
      <alignment horizontal="center"/>
    </xf>
    <xf numFmtId="0" fontId="62" fillId="34" borderId="110" xfId="0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56" fillId="34" borderId="108" xfId="0" applyFont="1" applyFill="1" applyBorder="1" applyAlignment="1">
      <alignment horizontal="center"/>
    </xf>
    <xf numFmtId="0" fontId="56" fillId="34" borderId="111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62" fillId="34" borderId="108" xfId="0" applyFont="1" applyFill="1" applyBorder="1" applyAlignment="1">
      <alignment horizontal="center" wrapText="1"/>
    </xf>
    <xf numFmtId="0" fontId="62" fillId="34" borderId="111" xfId="0" applyFont="1" applyFill="1" applyBorder="1" applyAlignment="1">
      <alignment horizontal="center" wrapText="1"/>
    </xf>
    <xf numFmtId="0" fontId="62" fillId="34" borderId="42" xfId="0" applyFont="1" applyFill="1" applyBorder="1" applyAlignment="1">
      <alignment horizontal="center" wrapText="1"/>
    </xf>
    <xf numFmtId="0" fontId="56" fillId="34" borderId="73" xfId="0" applyFont="1" applyFill="1" applyBorder="1" applyAlignment="1">
      <alignment horizontal="center"/>
    </xf>
    <xf numFmtId="0" fontId="56" fillId="34" borderId="112" xfId="0" applyFont="1" applyFill="1" applyBorder="1" applyAlignment="1">
      <alignment horizontal="center"/>
    </xf>
    <xf numFmtId="0" fontId="56" fillId="34" borderId="43" xfId="0" applyFont="1" applyFill="1" applyBorder="1" applyAlignment="1">
      <alignment horizontal="center"/>
    </xf>
    <xf numFmtId="0" fontId="35" fillId="35" borderId="64" xfId="0" applyFont="1" applyFill="1" applyBorder="1" applyAlignment="1">
      <alignment horizontal="center" vertical="center"/>
    </xf>
    <xf numFmtId="0" fontId="35" fillId="35" borderId="52" xfId="0" applyFont="1" applyFill="1" applyBorder="1" applyAlignment="1">
      <alignment horizontal="center" vertical="center"/>
    </xf>
    <xf numFmtId="0" fontId="35" fillId="35" borderId="120" xfId="0" applyFont="1" applyFill="1" applyBorder="1" applyAlignment="1">
      <alignment horizontal="center" vertical="center"/>
    </xf>
    <xf numFmtId="0" fontId="35" fillId="35" borderId="70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center"/>
    </xf>
    <xf numFmtId="0" fontId="55" fillId="35" borderId="46" xfId="0" applyFont="1" applyFill="1" applyBorder="1" applyAlignment="1">
      <alignment horizontal="center" vertical="center"/>
    </xf>
    <xf numFmtId="0" fontId="56" fillId="34" borderId="121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122" xfId="0" applyFont="1" applyFill="1" applyBorder="1" applyAlignment="1">
      <alignment horizontal="center"/>
    </xf>
    <xf numFmtId="0" fontId="55" fillId="35" borderId="64" xfId="0" applyFont="1" applyFill="1" applyBorder="1" applyAlignment="1">
      <alignment horizontal="center" vertical="center"/>
    </xf>
    <xf numFmtId="0" fontId="55" fillId="35" borderId="120" xfId="0" applyFont="1" applyFill="1" applyBorder="1" applyAlignment="1">
      <alignment horizontal="center" vertical="center"/>
    </xf>
    <xf numFmtId="0" fontId="55" fillId="35" borderId="52" xfId="0" applyFont="1" applyFill="1" applyBorder="1" applyAlignment="1">
      <alignment horizontal="center" vertical="center"/>
    </xf>
    <xf numFmtId="0" fontId="55" fillId="35" borderId="64" xfId="0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63" fillId="34" borderId="108" xfId="0" applyFont="1" applyFill="1" applyBorder="1" applyAlignment="1">
      <alignment horizontal="left" wrapText="1"/>
    </xf>
    <xf numFmtId="0" fontId="63" fillId="34" borderId="111" xfId="0" applyFont="1" applyFill="1" applyBorder="1" applyAlignment="1">
      <alignment horizontal="left" wrapText="1"/>
    </xf>
    <xf numFmtId="0" fontId="63" fillId="34" borderId="42" xfId="0" applyFont="1" applyFill="1" applyBorder="1" applyAlignment="1">
      <alignment horizontal="left" wrapText="1"/>
    </xf>
    <xf numFmtId="0" fontId="56" fillId="34" borderId="31" xfId="0" applyFont="1" applyFill="1" applyBorder="1" applyAlignment="1">
      <alignment horizontal="center"/>
    </xf>
    <xf numFmtId="0" fontId="56" fillId="34" borderId="32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171" fontId="56" fillId="34" borderId="31" xfId="50" applyNumberFormat="1" applyFont="1" applyFill="1" applyBorder="1" applyAlignment="1">
      <alignment horizontal="center"/>
    </xf>
    <xf numFmtId="171" fontId="56" fillId="34" borderId="34" xfId="50" applyNumberFormat="1" applyFont="1" applyFill="1" applyBorder="1" applyAlignment="1">
      <alignment horizontal="center"/>
    </xf>
    <xf numFmtId="0" fontId="56" fillId="34" borderId="69" xfId="0" applyFont="1" applyFill="1" applyBorder="1" applyAlignment="1">
      <alignment horizontal="center"/>
    </xf>
    <xf numFmtId="0" fontId="56" fillId="34" borderId="11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5" fillId="33" borderId="80" xfId="0" applyFont="1" applyFill="1" applyBorder="1" applyAlignment="1">
      <alignment horizontal="center"/>
    </xf>
    <xf numFmtId="0" fontId="55" fillId="33" borderId="123" xfId="0" applyFont="1" applyFill="1" applyBorder="1" applyAlignment="1">
      <alignment horizontal="center"/>
    </xf>
    <xf numFmtId="0" fontId="55" fillId="33" borderId="121" xfId="0" applyFont="1" applyFill="1" applyBorder="1" applyAlignment="1">
      <alignment horizontal="center"/>
    </xf>
    <xf numFmtId="0" fontId="55" fillId="33" borderId="122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0" fillId="36" borderId="116" xfId="0" applyFill="1" applyBorder="1" applyAlignment="1">
      <alignment horizontal="center"/>
    </xf>
    <xf numFmtId="0" fontId="0" fillId="36" borderId="113" xfId="0" applyFill="1" applyBorder="1" applyAlignment="1">
      <alignment horizontal="center"/>
    </xf>
    <xf numFmtId="0" fontId="0" fillId="36" borderId="118" xfId="0" applyFill="1" applyBorder="1" applyAlignment="1">
      <alignment horizontal="center"/>
    </xf>
    <xf numFmtId="0" fontId="56" fillId="34" borderId="45" xfId="0" applyFont="1" applyFill="1" applyBorder="1" applyAlignment="1">
      <alignment horizontal="center"/>
    </xf>
    <xf numFmtId="0" fontId="56" fillId="34" borderId="124" xfId="0" applyFont="1" applyFill="1" applyBorder="1" applyAlignment="1">
      <alignment horizontal="center"/>
    </xf>
    <xf numFmtId="0" fontId="56" fillId="34" borderId="125" xfId="0" applyFont="1" applyFill="1" applyBorder="1" applyAlignment="1">
      <alignment horizontal="center"/>
    </xf>
    <xf numFmtId="0" fontId="56" fillId="34" borderId="80" xfId="0" applyFont="1" applyFill="1" applyBorder="1" applyAlignment="1">
      <alignment horizontal="center" vertical="center" wrapText="1"/>
    </xf>
    <xf numFmtId="0" fontId="56" fillId="34" borderId="77" xfId="0" applyFont="1" applyFill="1" applyBorder="1" applyAlignment="1">
      <alignment horizontal="center" vertical="center" wrapText="1"/>
    </xf>
    <xf numFmtId="0" fontId="62" fillId="34" borderId="78" xfId="0" applyFont="1" applyFill="1" applyBorder="1" applyAlignment="1">
      <alignment horizontal="center" vertical="center" wrapText="1"/>
    </xf>
    <xf numFmtId="0" fontId="62" fillId="34" borderId="77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79" xfId="0" applyFont="1" applyFill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/>
    </xf>
    <xf numFmtId="0" fontId="56" fillId="34" borderId="104" xfId="0" applyFont="1" applyFill="1" applyBorder="1" applyAlignment="1">
      <alignment horizontal="center"/>
    </xf>
    <xf numFmtId="0" fontId="55" fillId="35" borderId="62" xfId="0" applyFont="1" applyFill="1" applyBorder="1" applyAlignment="1">
      <alignment horizontal="center" vertical="center" wrapText="1"/>
    </xf>
    <xf numFmtId="0" fontId="55" fillId="35" borderId="126" xfId="0" applyFont="1" applyFill="1" applyBorder="1" applyAlignment="1">
      <alignment horizontal="center" vertical="center" wrapText="1"/>
    </xf>
    <xf numFmtId="0" fontId="55" fillId="35" borderId="63" xfId="0" applyFont="1" applyFill="1" applyBorder="1" applyAlignment="1">
      <alignment horizontal="center" vertical="center" wrapText="1"/>
    </xf>
    <xf numFmtId="0" fontId="55" fillId="33" borderId="64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120" xfId="0" applyFont="1" applyFill="1" applyBorder="1" applyAlignment="1">
      <alignment horizontal="center" vertical="center"/>
    </xf>
    <xf numFmtId="0" fontId="55" fillId="35" borderId="70" xfId="0" applyFont="1" applyFill="1" applyBorder="1" applyAlignment="1">
      <alignment horizontal="center" vertical="center"/>
    </xf>
    <xf numFmtId="0" fontId="55" fillId="33" borderId="66" xfId="0" applyFont="1" applyFill="1" applyBorder="1" applyAlignment="1">
      <alignment horizontal="center" vertical="center"/>
    </xf>
    <xf numFmtId="0" fontId="55" fillId="35" borderId="66" xfId="0" applyFont="1" applyFill="1" applyBorder="1" applyAlignment="1">
      <alignment horizontal="center" vertical="center"/>
    </xf>
    <xf numFmtId="3" fontId="0" fillId="36" borderId="64" xfId="0" applyNumberFormat="1" applyFill="1" applyBorder="1" applyAlignment="1" applyProtection="1">
      <alignment vertical="center" wrapText="1"/>
      <protection/>
    </xf>
    <xf numFmtId="3" fontId="0" fillId="36" borderId="61" xfId="0" applyNumberFormat="1" applyFill="1" applyBorder="1" applyAlignment="1" applyProtection="1">
      <alignment vertical="center" wrapText="1"/>
      <protection/>
    </xf>
    <xf numFmtId="3" fontId="0" fillId="36" borderId="40" xfId="0" applyNumberFormat="1" applyFill="1" applyBorder="1" applyAlignment="1" applyProtection="1">
      <alignment vertical="center" wrapText="1"/>
      <protection/>
    </xf>
    <xf numFmtId="171" fontId="0" fillId="36" borderId="62" xfId="0" applyNumberFormat="1" applyFill="1" applyBorder="1" applyAlignment="1" applyProtection="1">
      <alignment vertical="center" wrapText="1"/>
      <protection/>
    </xf>
    <xf numFmtId="171" fontId="0" fillId="36" borderId="40" xfId="0" applyNumberFormat="1" applyFill="1" applyBorder="1" applyAlignment="1" applyProtection="1">
      <alignment vertical="center" wrapText="1"/>
      <protection/>
    </xf>
    <xf numFmtId="3" fontId="0" fillId="36" borderId="16" xfId="0" applyNumberFormat="1" applyFill="1" applyBorder="1" applyAlignment="1" applyProtection="1">
      <alignment horizontal="center" vertical="center"/>
      <protection/>
    </xf>
    <xf numFmtId="3" fontId="0" fillId="36" borderId="93" xfId="0" applyNumberFormat="1" applyFill="1" applyBorder="1" applyAlignment="1" applyProtection="1">
      <alignment horizontal="center" vertical="center"/>
      <protection/>
    </xf>
    <xf numFmtId="171" fontId="0" fillId="36" borderId="94" xfId="0" applyNumberFormat="1" applyFill="1" applyBorder="1" applyAlignment="1" applyProtection="1">
      <alignment horizontal="center" vertical="center"/>
      <protection/>
    </xf>
    <xf numFmtId="171" fontId="0" fillId="36" borderId="93" xfId="0" applyNumberFormat="1" applyFill="1" applyBorder="1" applyAlignment="1" applyProtection="1">
      <alignment horizontal="center" vertical="center"/>
      <protection/>
    </xf>
    <xf numFmtId="3" fontId="0" fillId="36" borderId="16" xfId="0" applyNumberFormat="1" applyFill="1" applyBorder="1" applyAlignment="1" applyProtection="1">
      <alignment horizontal="center"/>
      <protection/>
    </xf>
    <xf numFmtId="171" fontId="0" fillId="36" borderId="94" xfId="0" applyNumberFormat="1" applyFill="1" applyBorder="1" applyAlignment="1" applyProtection="1">
      <alignment horizontal="center"/>
      <protection/>
    </xf>
    <xf numFmtId="171" fontId="0" fillId="36" borderId="93" xfId="0" applyNumberFormat="1" applyFill="1" applyBorder="1" applyAlignment="1" applyProtection="1">
      <alignment horizontal="center"/>
      <protection/>
    </xf>
    <xf numFmtId="3" fontId="0" fillId="36" borderId="39" xfId="0" applyNumberFormat="1" applyFill="1" applyBorder="1" applyAlignment="1" applyProtection="1">
      <alignment horizontal="center"/>
      <protection/>
    </xf>
    <xf numFmtId="49" fontId="0" fillId="36" borderId="61" xfId="0" applyNumberFormat="1" applyFill="1" applyBorder="1" applyAlignment="1" applyProtection="1">
      <alignment horizontal="center"/>
      <protection/>
    </xf>
    <xf numFmtId="171" fontId="0" fillId="36" borderId="62" xfId="0" applyNumberFormat="1" applyFill="1" applyBorder="1" applyAlignment="1" applyProtection="1">
      <alignment horizontal="center"/>
      <protection/>
    </xf>
    <xf numFmtId="171" fontId="0" fillId="36" borderId="40" xfId="0" applyNumberFormat="1" applyFill="1" applyBorder="1" applyAlignment="1" applyProtection="1">
      <alignment horizontal="center"/>
      <protection/>
    </xf>
    <xf numFmtId="3" fontId="0" fillId="36" borderId="64" xfId="0" applyNumberFormat="1" applyFill="1" applyBorder="1" applyAlignment="1" applyProtection="1">
      <alignment horizontal="center"/>
      <protection/>
    </xf>
    <xf numFmtId="3" fontId="0" fillId="36" borderId="65" xfId="0" applyNumberFormat="1" applyFill="1" applyBorder="1" applyAlignment="1" applyProtection="1">
      <alignment horizontal="center"/>
      <protection/>
    </xf>
    <xf numFmtId="3" fontId="32" fillId="36" borderId="61" xfId="50" applyNumberFormat="1" applyFont="1" applyFill="1" applyBorder="1" applyAlignment="1" applyProtection="1">
      <alignment horizontal="left"/>
      <protection/>
    </xf>
    <xf numFmtId="3" fontId="32" fillId="36" borderId="40" xfId="50" applyNumberFormat="1" applyFont="1" applyFill="1" applyBorder="1" applyAlignment="1" applyProtection="1">
      <alignment horizontal="left"/>
      <protection/>
    </xf>
    <xf numFmtId="171" fontId="32" fillId="36" borderId="62" xfId="50" applyNumberFormat="1" applyFont="1" applyFill="1" applyBorder="1" applyAlignment="1" applyProtection="1">
      <alignment horizontal="left"/>
      <protection/>
    </xf>
    <xf numFmtId="171" fontId="32" fillId="36" borderId="40" xfId="50" applyNumberFormat="1" applyFont="1" applyFill="1" applyBorder="1" applyAlignment="1" applyProtection="1">
      <alignment horizontal="left"/>
      <protection/>
    </xf>
    <xf numFmtId="174" fontId="0" fillId="36" borderId="37" xfId="0" applyNumberFormat="1" applyFill="1" applyBorder="1" applyAlignment="1">
      <alignment/>
    </xf>
    <xf numFmtId="174" fontId="0" fillId="36" borderId="104" xfId="50" applyNumberFormat="1" applyFont="1" applyFill="1" applyBorder="1" applyAlignment="1">
      <alignment/>
    </xf>
    <xf numFmtId="174" fontId="0" fillId="36" borderId="93" xfId="50" applyNumberFormat="1" applyFont="1" applyFill="1" applyBorder="1" applyAlignment="1">
      <alignment/>
    </xf>
    <xf numFmtId="174" fontId="0" fillId="36" borderId="37" xfId="50" applyNumberFormat="1" applyFont="1" applyFill="1" applyBorder="1" applyAlignment="1">
      <alignment/>
    </xf>
    <xf numFmtId="175" fontId="0" fillId="36" borderId="104" xfId="0" applyNumberFormat="1" applyFill="1" applyBorder="1" applyAlignment="1">
      <alignment/>
    </xf>
    <xf numFmtId="0" fontId="64" fillId="34" borderId="94" xfId="0" applyFont="1" applyFill="1" applyBorder="1" applyAlignment="1">
      <alignment horizontal="center" vertical="center" wrapText="1"/>
    </xf>
    <xf numFmtId="0" fontId="64" fillId="34" borderId="66" xfId="0" applyFont="1" applyFill="1" applyBorder="1" applyAlignment="1">
      <alignment horizontal="center" vertical="center" wrapText="1"/>
    </xf>
    <xf numFmtId="171" fontId="0" fillId="36" borderId="46" xfId="0" applyNumberFormat="1" applyFill="1" applyBorder="1" applyAlignment="1">
      <alignment/>
    </xf>
    <xf numFmtId="171" fontId="0" fillId="33" borderId="46" xfId="0" applyNumberFormat="1" applyFill="1" applyBorder="1" applyAlignment="1">
      <alignment/>
    </xf>
    <xf numFmtId="171" fontId="0" fillId="36" borderId="46" xfId="0" applyNumberFormat="1" applyFill="1" applyBorder="1" applyAlignment="1" applyProtection="1">
      <alignment/>
      <protection/>
    </xf>
    <xf numFmtId="171" fontId="0" fillId="36" borderId="52" xfId="0" applyNumberFormat="1" applyFill="1" applyBorder="1" applyAlignment="1">
      <alignment/>
    </xf>
    <xf numFmtId="0" fontId="64" fillId="34" borderId="68" xfId="0" applyFont="1" applyFill="1" applyBorder="1" applyAlignment="1">
      <alignment horizontal="center" vertical="center" wrapText="1"/>
    </xf>
    <xf numFmtId="174" fontId="0" fillId="36" borderId="46" xfId="50" applyNumberFormat="1" applyFont="1" applyFill="1" applyBorder="1" applyAlignment="1">
      <alignment/>
    </xf>
    <xf numFmtId="175" fontId="0" fillId="36" borderId="46" xfId="0" applyNumberFormat="1" applyFill="1" applyBorder="1" applyAlignment="1">
      <alignment/>
    </xf>
    <xf numFmtId="175" fontId="0" fillId="33" borderId="46" xfId="0" applyNumberFormat="1" applyFill="1" applyBorder="1" applyAlignment="1">
      <alignment/>
    </xf>
    <xf numFmtId="0" fontId="64" fillId="34" borderId="109" xfId="0" applyFont="1" applyFill="1" applyBorder="1" applyAlignment="1">
      <alignment horizontal="center" wrapText="1"/>
    </xf>
    <xf numFmtId="174" fontId="0" fillId="36" borderId="110" xfId="0" applyNumberFormat="1" applyFill="1" applyBorder="1" applyAlignment="1">
      <alignment/>
    </xf>
    <xf numFmtId="174" fontId="0" fillId="36" borderId="111" xfId="50" applyNumberFormat="1" applyFont="1" applyFill="1" applyBorder="1" applyAlignment="1">
      <alignment/>
    </xf>
    <xf numFmtId="174" fontId="0" fillId="36" borderId="112" xfId="50" applyNumberFormat="1" applyFont="1" applyFill="1" applyBorder="1" applyAlignment="1">
      <alignment/>
    </xf>
    <xf numFmtId="174" fontId="0" fillId="36" borderId="110" xfId="50" applyNumberFormat="1" applyFont="1" applyFill="1" applyBorder="1" applyAlignment="1">
      <alignment/>
    </xf>
    <xf numFmtId="175" fontId="0" fillId="36" borderId="111" xfId="0" applyNumberFormat="1" applyFill="1" applyBorder="1" applyAlignment="1">
      <alignment/>
    </xf>
    <xf numFmtId="174" fontId="0" fillId="36" borderId="44" xfId="50" applyNumberFormat="1" applyFont="1" applyFill="1" applyBorder="1" applyAlignment="1">
      <alignment/>
    </xf>
    <xf numFmtId="175" fontId="0" fillId="33" borderId="38" xfId="0" applyNumberFormat="1" applyFill="1" applyBorder="1" applyAlignment="1">
      <alignment/>
    </xf>
    <xf numFmtId="175" fontId="0" fillId="33" borderId="89" xfId="0" applyNumberFormat="1" applyFill="1" applyBorder="1" applyAlignment="1">
      <alignment/>
    </xf>
    <xf numFmtId="175" fontId="0" fillId="36" borderId="89" xfId="0" applyNumberFormat="1" applyFill="1" applyBorder="1" applyAlignment="1">
      <alignment/>
    </xf>
    <xf numFmtId="175" fontId="0" fillId="36" borderId="82" xfId="0" applyNumberFormat="1" applyFill="1" applyBorder="1" applyAlignment="1">
      <alignment/>
    </xf>
    <xf numFmtId="175" fontId="0" fillId="33" borderId="82" xfId="0" applyNumberFormat="1" applyFill="1" applyBorder="1" applyAlignment="1">
      <alignment/>
    </xf>
    <xf numFmtId="171" fontId="0" fillId="36" borderId="40" xfId="0" applyNumberFormat="1" applyFill="1" applyBorder="1" applyAlignment="1" applyProtection="1">
      <alignment/>
      <protection/>
    </xf>
    <xf numFmtId="171" fontId="0" fillId="33" borderId="50" xfId="0" applyNumberFormat="1" applyFill="1" applyBorder="1" applyAlignment="1">
      <alignment/>
    </xf>
    <xf numFmtId="171" fontId="0" fillId="36" borderId="50" xfId="0" applyNumberFormat="1" applyFill="1" applyBorder="1" applyAlignment="1" applyProtection="1">
      <alignment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11</xdr:col>
      <xdr:colOff>447675</xdr:colOff>
      <xdr:row>5</xdr:row>
      <xdr:rowOff>161925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0"/>
          <a:ext cx="1666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114300</xdr:rowOff>
    </xdr:from>
    <xdr:to>
      <xdr:col>5</xdr:col>
      <xdr:colOff>95250</xdr:colOff>
      <xdr:row>7</xdr:row>
      <xdr:rowOff>38100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90550"/>
          <a:ext cx="1666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161925</xdr:rowOff>
    </xdr:from>
    <xdr:to>
      <xdr:col>5</xdr:col>
      <xdr:colOff>514350</xdr:colOff>
      <xdr:row>6</xdr:row>
      <xdr:rowOff>104775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400050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1</xdr:row>
      <xdr:rowOff>104775</xdr:rowOff>
    </xdr:from>
    <xdr:to>
      <xdr:col>5</xdr:col>
      <xdr:colOff>219075</xdr:colOff>
      <xdr:row>6</xdr:row>
      <xdr:rowOff>28575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42900"/>
          <a:ext cx="1666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209550</xdr:rowOff>
    </xdr:from>
    <xdr:to>
      <xdr:col>9</xdr:col>
      <xdr:colOff>714375</xdr:colOff>
      <xdr:row>4</xdr:row>
      <xdr:rowOff>190500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209550"/>
          <a:ext cx="1666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4</xdr:row>
      <xdr:rowOff>180975</xdr:rowOff>
    </xdr:from>
    <xdr:to>
      <xdr:col>10</xdr:col>
      <xdr:colOff>828675</xdr:colOff>
      <xdr:row>9</xdr:row>
      <xdr:rowOff>142875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133475"/>
          <a:ext cx="1676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1609725</xdr:colOff>
      <xdr:row>1</xdr:row>
      <xdr:rowOff>38100</xdr:rowOff>
    </xdr:from>
    <xdr:to>
      <xdr:col>6</xdr:col>
      <xdr:colOff>9525</xdr:colOff>
      <xdr:row>5</xdr:row>
      <xdr:rowOff>9525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76225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828675</xdr:colOff>
      <xdr:row>1</xdr:row>
      <xdr:rowOff>161925</xdr:rowOff>
    </xdr:from>
    <xdr:to>
      <xdr:col>8</xdr:col>
      <xdr:colOff>857250</xdr:colOff>
      <xdr:row>6</xdr:row>
      <xdr:rowOff>133350</xdr:rowOff>
    </xdr:to>
    <xdr:pic>
      <xdr:nvPicPr>
        <xdr:cNvPr id="1" name="Imagem 1" descr="C:\Documents and Settings\osilva\Os meus documentos\Logotipo SPMS\logotipo\LOGO SPMS\logo_SPM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400050"/>
          <a:ext cx="1666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00390625" style="0" customWidth="1"/>
    <col min="2" max="2" width="21.00390625" style="0" customWidth="1"/>
    <col min="5" max="5" width="11.28125" style="0" customWidth="1"/>
    <col min="6" max="6" width="12.28125" style="0" customWidth="1"/>
    <col min="7" max="7" width="12.7109375" style="0" customWidth="1"/>
  </cols>
  <sheetData>
    <row r="1" spans="1:12" ht="15">
      <c r="A1" s="433" t="s">
        <v>409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7" ht="15">
      <c r="A2" s="11" t="s">
        <v>408</v>
      </c>
      <c r="B2" s="436"/>
      <c r="C2" s="437"/>
      <c r="D2" s="437"/>
      <c r="E2" s="437"/>
      <c r="F2" s="437"/>
      <c r="G2" s="438"/>
    </row>
    <row r="3" spans="1:7" ht="15">
      <c r="A3" s="11"/>
      <c r="B3" s="113"/>
      <c r="C3" s="113"/>
      <c r="D3" s="113"/>
      <c r="E3" s="113"/>
      <c r="F3" s="113"/>
      <c r="G3" s="113"/>
    </row>
    <row r="4" ht="15">
      <c r="B4" s="101" t="s">
        <v>427</v>
      </c>
    </row>
    <row r="5" spans="1:2" ht="15">
      <c r="A5" s="101" t="s">
        <v>350</v>
      </c>
      <c r="B5" s="100">
        <f>'Necessidades L1-Digitalização'!E48</f>
        <v>0</v>
      </c>
    </row>
    <row r="6" spans="1:2" ht="15">
      <c r="A6" s="101" t="s">
        <v>351</v>
      </c>
      <c r="B6" s="100">
        <f>'Necessidades L2-FAX'!C45</f>
        <v>0</v>
      </c>
    </row>
    <row r="7" spans="1:2" ht="15">
      <c r="A7" s="101" t="s">
        <v>352</v>
      </c>
      <c r="B7" s="100">
        <f>'Necessidades L3-Impr Portáteis'!C55</f>
        <v>0</v>
      </c>
    </row>
    <row r="8" spans="1:2" ht="15">
      <c r="A8" s="101" t="s">
        <v>353</v>
      </c>
      <c r="B8" s="100">
        <f>'Necessidades L4-Baixa Gama'!H120</f>
        <v>0</v>
      </c>
    </row>
    <row r="9" spans="1:2" ht="15">
      <c r="A9" s="101" t="s">
        <v>354</v>
      </c>
      <c r="B9" s="100">
        <f>'Necessidades L5-Média Gama'!H217</f>
        <v>0</v>
      </c>
    </row>
    <row r="10" spans="1:2" ht="15">
      <c r="A10" s="101" t="s">
        <v>355</v>
      </c>
      <c r="B10" s="100">
        <f>'Necesidades L6-Alta Gama'!D121</f>
        <v>0</v>
      </c>
    </row>
    <row r="11" spans="1:2" ht="15">
      <c r="A11" s="101" t="s">
        <v>356</v>
      </c>
      <c r="B11" s="100">
        <f>'Necessidades L8-Outsourcing'!I85</f>
        <v>0</v>
      </c>
    </row>
    <row r="12" spans="2:10" ht="15">
      <c r="B12" s="114">
        <f>SUM(B4:B11)</f>
        <v>0</v>
      </c>
      <c r="C12" s="439" t="s">
        <v>428</v>
      </c>
      <c r="D12" s="439"/>
      <c r="E12" s="439"/>
      <c r="F12" s="439"/>
      <c r="G12" s="439"/>
      <c r="H12" s="439"/>
      <c r="I12" s="439"/>
      <c r="J12" s="439"/>
    </row>
    <row r="14" ht="15">
      <c r="A14" s="109" t="s">
        <v>407</v>
      </c>
    </row>
    <row r="15" spans="1:12" ht="15">
      <c r="A15" s="434" t="s">
        <v>363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</row>
    <row r="16" spans="1:12" ht="15">
      <c r="A16" s="434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</row>
    <row r="17" spans="1:12" ht="15">
      <c r="A17" s="434" t="s">
        <v>364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</row>
    <row r="18" spans="1:12" ht="15">
      <c r="A18" s="434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</row>
    <row r="19" spans="1:12" ht="15">
      <c r="A19" s="434" t="s">
        <v>365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</row>
    <row r="20" spans="1:12" ht="15">
      <c r="A20" s="434"/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</row>
    <row r="21" spans="1:12" ht="15">
      <c r="A21" s="434" t="s">
        <v>366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</row>
    <row r="22" spans="1:12" ht="15">
      <c r="A22" s="434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</row>
    <row r="23" spans="1:12" ht="15">
      <c r="A23" s="434" t="s">
        <v>367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</row>
    <row r="24" spans="1:12" ht="15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</row>
    <row r="25" spans="1:12" ht="15">
      <c r="A25" s="434" t="s">
        <v>368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</row>
    <row r="26" spans="1:12" ht="15">
      <c r="A26" s="434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</row>
    <row r="27" spans="1:12" ht="15">
      <c r="A27" s="434" t="s">
        <v>369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</row>
    <row r="28" spans="1:12" ht="15">
      <c r="A28" s="434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</row>
  </sheetData>
  <sheetProtection password="CA3C" sheet="1"/>
  <protectedRanges>
    <protectedRange sqref="B15:L28" name="Intervalo3"/>
    <protectedRange sqref="B2" name="Intervalo2"/>
  </protectedRanges>
  <mergeCells count="17">
    <mergeCell ref="B19:L20"/>
    <mergeCell ref="B21:L22"/>
    <mergeCell ref="B23:L24"/>
    <mergeCell ref="B25:L26"/>
    <mergeCell ref="B27:L28"/>
    <mergeCell ref="B2:G2"/>
    <mergeCell ref="C12:J12"/>
    <mergeCell ref="A1:L1"/>
    <mergeCell ref="A27:A28"/>
    <mergeCell ref="B15:L16"/>
    <mergeCell ref="A15:A16"/>
    <mergeCell ref="A17:A18"/>
    <mergeCell ref="A19:A20"/>
    <mergeCell ref="A21:A22"/>
    <mergeCell ref="A23:A24"/>
    <mergeCell ref="A25:A26"/>
    <mergeCell ref="B17:L18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495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49.8515625" style="0" customWidth="1"/>
    <col min="2" max="5" width="24.57421875" style="0" customWidth="1"/>
    <col min="7" max="7" width="49.00390625" style="0" customWidth="1"/>
  </cols>
  <sheetData>
    <row r="1" spans="1:6" ht="18.75">
      <c r="A1" s="443" t="s">
        <v>174</v>
      </c>
      <c r="B1" s="444"/>
      <c r="C1" s="444"/>
      <c r="D1" s="444"/>
      <c r="E1" s="444"/>
      <c r="F1" s="445"/>
    </row>
    <row r="2" spans="1:6" ht="18.75">
      <c r="A2" s="106" t="s">
        <v>425</v>
      </c>
      <c r="B2" s="106">
        <f>RESUMO!B2</f>
        <v>0</v>
      </c>
      <c r="C2" s="106"/>
      <c r="D2" s="106"/>
      <c r="E2" s="106"/>
      <c r="F2" s="106"/>
    </row>
    <row r="3" spans="1:5" s="5" customFormat="1" ht="18.75">
      <c r="A3" s="112"/>
      <c r="B3" s="106"/>
      <c r="C3" s="106"/>
      <c r="D3" s="106"/>
      <c r="E3" s="106"/>
    </row>
    <row r="4" spans="1:5" ht="15">
      <c r="A4" s="128" t="s">
        <v>439</v>
      </c>
      <c r="B4" s="4"/>
      <c r="C4" s="4"/>
      <c r="D4" s="4"/>
      <c r="E4" s="4"/>
    </row>
    <row r="5" spans="1:5" s="5" customFormat="1" ht="15">
      <c r="A5" s="130" t="s">
        <v>181</v>
      </c>
      <c r="B5" s="130" t="s">
        <v>172</v>
      </c>
      <c r="C5" s="130" t="s">
        <v>173</v>
      </c>
      <c r="D5" s="6"/>
      <c r="E5" s="6"/>
    </row>
    <row r="6" spans="1:5" s="5" customFormat="1" ht="15">
      <c r="A6" s="131" t="s">
        <v>168</v>
      </c>
      <c r="B6" s="131">
        <v>10</v>
      </c>
      <c r="C6" s="131" t="s">
        <v>23</v>
      </c>
      <c r="D6" s="6"/>
      <c r="E6" s="6"/>
    </row>
    <row r="7" spans="1:5" s="5" customFormat="1" ht="15">
      <c r="A7" s="131" t="s">
        <v>169</v>
      </c>
      <c r="B7" s="131">
        <v>20</v>
      </c>
      <c r="C7" s="131" t="s">
        <v>23</v>
      </c>
      <c r="D7" s="6"/>
      <c r="E7" s="6"/>
    </row>
    <row r="8" spans="1:5" s="5" customFormat="1" ht="15">
      <c r="A8" s="131" t="s">
        <v>170</v>
      </c>
      <c r="B8" s="131">
        <v>40</v>
      </c>
      <c r="C8" s="131" t="s">
        <v>34</v>
      </c>
      <c r="D8" s="6"/>
      <c r="E8" s="6"/>
    </row>
    <row r="9" spans="1:5" s="5" customFormat="1" ht="15">
      <c r="A9" s="131" t="s">
        <v>171</v>
      </c>
      <c r="B9" s="131">
        <v>30</v>
      </c>
      <c r="C9" s="131" t="s">
        <v>23</v>
      </c>
      <c r="D9" s="6"/>
      <c r="E9" s="6"/>
    </row>
    <row r="10" spans="1:5" s="5" customFormat="1" ht="15">
      <c r="A10" s="449" t="s">
        <v>271</v>
      </c>
      <c r="B10" s="450"/>
      <c r="C10" s="451"/>
      <c r="D10" s="6"/>
      <c r="E10" s="6"/>
    </row>
    <row r="11" spans="1:5" s="5" customFormat="1" ht="15">
      <c r="A11" s="452"/>
      <c r="B11" s="453"/>
      <c r="C11" s="454"/>
      <c r="D11" s="6"/>
      <c r="E11" s="6"/>
    </row>
    <row r="12" spans="1:5" s="5" customFormat="1" ht="15">
      <c r="A12" s="129" t="s">
        <v>429</v>
      </c>
      <c r="B12" s="102"/>
      <c r="C12" s="102"/>
      <c r="D12" s="6"/>
      <c r="E12" s="6"/>
    </row>
    <row r="13" spans="1:5" s="5" customFormat="1" ht="15">
      <c r="A13" s="115"/>
      <c r="B13" s="102"/>
      <c r="C13" s="102"/>
      <c r="D13" s="6"/>
      <c r="E13" s="6"/>
    </row>
    <row r="14" spans="1:5" s="5" customFormat="1" ht="15.75" thickBot="1">
      <c r="A14" s="128" t="s">
        <v>438</v>
      </c>
      <c r="B14" s="6"/>
      <c r="C14" s="6"/>
      <c r="D14" s="6"/>
      <c r="E14" s="6"/>
    </row>
    <row r="15" spans="2:5" s="5" customFormat="1" ht="15.75" thickBot="1">
      <c r="B15" s="446" t="s">
        <v>270</v>
      </c>
      <c r="C15" s="447"/>
      <c r="D15" s="447"/>
      <c r="E15" s="448"/>
    </row>
    <row r="16" spans="1:5" ht="15.75" thickBot="1">
      <c r="A16" s="135" t="s">
        <v>0</v>
      </c>
      <c r="B16" s="132" t="s">
        <v>19</v>
      </c>
      <c r="C16" s="133" t="s">
        <v>28</v>
      </c>
      <c r="D16" s="133" t="s">
        <v>29</v>
      </c>
      <c r="E16" s="134" t="s">
        <v>30</v>
      </c>
    </row>
    <row r="17" spans="1:5" ht="15">
      <c r="A17" s="136" t="s">
        <v>1</v>
      </c>
      <c r="B17" s="103" t="s">
        <v>20</v>
      </c>
      <c r="C17" s="104" t="s">
        <v>20</v>
      </c>
      <c r="D17" s="104" t="s">
        <v>20</v>
      </c>
      <c r="E17" s="105" t="s">
        <v>20</v>
      </c>
    </row>
    <row r="18" spans="1:5" ht="15">
      <c r="A18" s="137" t="s">
        <v>2</v>
      </c>
      <c r="B18" s="34">
        <v>25</v>
      </c>
      <c r="C18" s="35">
        <v>25</v>
      </c>
      <c r="D18" s="35">
        <v>50</v>
      </c>
      <c r="E18" s="36">
        <v>50</v>
      </c>
    </row>
    <row r="19" spans="1:5" ht="15">
      <c r="A19" s="137" t="s">
        <v>3</v>
      </c>
      <c r="B19" s="34" t="s">
        <v>25</v>
      </c>
      <c r="C19" s="35" t="s">
        <v>20</v>
      </c>
      <c r="D19" s="35" t="s">
        <v>20</v>
      </c>
      <c r="E19" s="36" t="s">
        <v>20</v>
      </c>
    </row>
    <row r="20" spans="1:5" ht="15">
      <c r="A20" s="137" t="s">
        <v>4</v>
      </c>
      <c r="B20" s="34" t="s">
        <v>21</v>
      </c>
      <c r="C20" s="35" t="s">
        <v>21</v>
      </c>
      <c r="D20" s="35" t="s">
        <v>21</v>
      </c>
      <c r="E20" s="36" t="s">
        <v>21</v>
      </c>
    </row>
    <row r="21" spans="1:5" ht="15">
      <c r="A21" s="137" t="s">
        <v>5</v>
      </c>
      <c r="B21" s="34" t="s">
        <v>25</v>
      </c>
      <c r="C21" s="35" t="s">
        <v>25</v>
      </c>
      <c r="D21" s="35" t="s">
        <v>20</v>
      </c>
      <c r="E21" s="36" t="s">
        <v>20</v>
      </c>
    </row>
    <row r="22" spans="1:5" ht="15">
      <c r="A22" s="137" t="s">
        <v>6</v>
      </c>
      <c r="B22" s="34" t="s">
        <v>22</v>
      </c>
      <c r="C22" s="35" t="s">
        <v>22</v>
      </c>
      <c r="D22" s="35" t="s">
        <v>22</v>
      </c>
      <c r="E22" s="36" t="s">
        <v>22</v>
      </c>
    </row>
    <row r="23" spans="1:5" ht="15">
      <c r="A23" s="137" t="s">
        <v>7</v>
      </c>
      <c r="B23" s="34">
        <v>10</v>
      </c>
      <c r="C23" s="35">
        <v>20</v>
      </c>
      <c r="D23" s="35">
        <v>40</v>
      </c>
      <c r="E23" s="36">
        <v>30</v>
      </c>
    </row>
    <row r="24" spans="1:5" ht="15">
      <c r="A24" s="137" t="s">
        <v>8</v>
      </c>
      <c r="B24" s="34" t="s">
        <v>23</v>
      </c>
      <c r="C24" s="35" t="s">
        <v>23</v>
      </c>
      <c r="D24" s="35" t="s">
        <v>34</v>
      </c>
      <c r="E24" s="36" t="s">
        <v>23</v>
      </c>
    </row>
    <row r="25" spans="1:5" ht="15">
      <c r="A25" s="137" t="s">
        <v>9</v>
      </c>
      <c r="B25" s="34" t="s">
        <v>20</v>
      </c>
      <c r="C25" s="35" t="s">
        <v>20</v>
      </c>
      <c r="D25" s="35" t="s">
        <v>20</v>
      </c>
      <c r="E25" s="36" t="s">
        <v>20</v>
      </c>
    </row>
    <row r="26" spans="1:5" ht="15">
      <c r="A26" s="137" t="s">
        <v>10</v>
      </c>
      <c r="B26" s="34" t="s">
        <v>24</v>
      </c>
      <c r="C26" s="35" t="s">
        <v>24</v>
      </c>
      <c r="D26" s="35" t="s">
        <v>24</v>
      </c>
      <c r="E26" s="36" t="s">
        <v>24</v>
      </c>
    </row>
    <row r="27" spans="1:5" ht="15">
      <c r="A27" s="137" t="s">
        <v>11</v>
      </c>
      <c r="B27" s="34" t="s">
        <v>25</v>
      </c>
      <c r="C27" s="35" t="s">
        <v>25</v>
      </c>
      <c r="D27" s="35" t="s">
        <v>25</v>
      </c>
      <c r="E27" s="36" t="s">
        <v>25</v>
      </c>
    </row>
    <row r="28" spans="1:5" ht="15">
      <c r="A28" s="137" t="s">
        <v>12</v>
      </c>
      <c r="B28" s="34" t="s">
        <v>32</v>
      </c>
      <c r="C28" s="35" t="s">
        <v>26</v>
      </c>
      <c r="D28" s="35" t="s">
        <v>26</v>
      </c>
      <c r="E28" s="36" t="s">
        <v>26</v>
      </c>
    </row>
    <row r="29" spans="1:5" ht="60">
      <c r="A29" s="138" t="s">
        <v>13</v>
      </c>
      <c r="B29" s="37" t="s">
        <v>27</v>
      </c>
      <c r="C29" s="38" t="s">
        <v>33</v>
      </c>
      <c r="D29" s="38" t="s">
        <v>35</v>
      </c>
      <c r="E29" s="39" t="s">
        <v>36</v>
      </c>
    </row>
    <row r="30" spans="1:5" ht="15.75" thickBot="1">
      <c r="A30" s="139" t="s">
        <v>14</v>
      </c>
      <c r="B30" s="40" t="s">
        <v>20</v>
      </c>
      <c r="C30" s="41" t="s">
        <v>20</v>
      </c>
      <c r="D30" s="41" t="s">
        <v>20</v>
      </c>
      <c r="E30" s="42" t="s">
        <v>20</v>
      </c>
    </row>
    <row r="31" spans="1:5" ht="15">
      <c r="A31" s="140" t="s">
        <v>268</v>
      </c>
      <c r="B31" s="14">
        <v>281</v>
      </c>
      <c r="C31" s="15">
        <v>413</v>
      </c>
      <c r="D31" s="15">
        <v>687</v>
      </c>
      <c r="E31" s="16">
        <v>1450</v>
      </c>
    </row>
    <row r="32" spans="1:5" ht="15.75" thickBot="1">
      <c r="A32" s="141" t="s">
        <v>269</v>
      </c>
      <c r="B32" s="145"/>
      <c r="C32" s="146"/>
      <c r="D32" s="146"/>
      <c r="E32" s="147"/>
    </row>
    <row r="33" spans="1:5" ht="15">
      <c r="A33" s="142" t="s">
        <v>410</v>
      </c>
      <c r="B33" s="148"/>
      <c r="C33" s="529"/>
      <c r="D33" s="149"/>
      <c r="E33" s="150"/>
    </row>
    <row r="34" spans="1:5" ht="30.75" thickBot="1">
      <c r="A34" s="143" t="s">
        <v>411</v>
      </c>
      <c r="B34" s="151"/>
      <c r="C34" s="529"/>
      <c r="D34" s="152"/>
      <c r="E34" s="153"/>
    </row>
    <row r="35" spans="1:5" ht="15.75" thickBot="1">
      <c r="A35" s="144" t="s">
        <v>275</v>
      </c>
      <c r="B35" s="158">
        <f>B31*B32</f>
        <v>0</v>
      </c>
      <c r="C35" s="159">
        <f>C31*C32</f>
        <v>0</v>
      </c>
      <c r="D35" s="159">
        <f>D31*D32</f>
        <v>0</v>
      </c>
      <c r="E35" s="160">
        <f>E31*E32</f>
        <v>0</v>
      </c>
    </row>
    <row r="36" spans="1:5" ht="15">
      <c r="A36" s="12"/>
      <c r="B36" s="13"/>
      <c r="C36" s="13"/>
      <c r="D36" s="13"/>
      <c r="E36" s="13"/>
    </row>
    <row r="37" spans="1:5" ht="15.75" thickBot="1">
      <c r="A37" s="12"/>
      <c r="B37" s="13"/>
      <c r="C37" s="13"/>
      <c r="D37" s="13"/>
      <c r="E37" s="13"/>
    </row>
    <row r="38" spans="2:5" ht="15.75" thickBot="1">
      <c r="B38" s="446" t="s">
        <v>272</v>
      </c>
      <c r="C38" s="447"/>
      <c r="D38" s="447"/>
      <c r="E38" s="448"/>
    </row>
    <row r="39" spans="1:5" ht="15.75" thickBot="1">
      <c r="A39" s="156" t="s">
        <v>204</v>
      </c>
      <c r="B39" s="132" t="s">
        <v>19</v>
      </c>
      <c r="C39" s="133" t="s">
        <v>28</v>
      </c>
      <c r="D39" s="133" t="s">
        <v>29</v>
      </c>
      <c r="E39" s="134" t="s">
        <v>30</v>
      </c>
    </row>
    <row r="40" spans="1:5" ht="15">
      <c r="A40" s="157" t="s">
        <v>434</v>
      </c>
      <c r="B40" s="14">
        <v>11.88</v>
      </c>
      <c r="C40" s="15">
        <v>20.28</v>
      </c>
      <c r="D40" s="15">
        <v>20.28</v>
      </c>
      <c r="E40" s="16">
        <v>50.64</v>
      </c>
    </row>
    <row r="41" spans="1:5" ht="15">
      <c r="A41" s="161" t="s">
        <v>269</v>
      </c>
      <c r="B41" s="145"/>
      <c r="C41" s="530"/>
      <c r="D41" s="530"/>
      <c r="E41" s="530"/>
    </row>
    <row r="42" spans="1:5" ht="15.75" thickBot="1">
      <c r="A42" s="162" t="s">
        <v>435</v>
      </c>
      <c r="B42" s="154"/>
      <c r="C42" s="531"/>
      <c r="D42" s="531"/>
      <c r="E42" s="531"/>
    </row>
    <row r="43" spans="1:5" ht="15">
      <c r="A43" s="142" t="s">
        <v>410</v>
      </c>
      <c r="B43" s="148"/>
      <c r="C43" s="532"/>
      <c r="D43" s="532"/>
      <c r="E43" s="532"/>
    </row>
    <row r="44" spans="1:5" ht="30.75" thickBot="1">
      <c r="A44" s="143" t="s">
        <v>411</v>
      </c>
      <c r="B44" s="151"/>
      <c r="C44" s="533"/>
      <c r="D44" s="533"/>
      <c r="E44" s="533"/>
    </row>
    <row r="45" spans="1:5" ht="15.75" thickBot="1">
      <c r="A45" s="144" t="s">
        <v>275</v>
      </c>
      <c r="B45" s="158">
        <f>B40*B41</f>
        <v>0</v>
      </c>
      <c r="C45" s="159">
        <f>C40*C41</f>
        <v>0</v>
      </c>
      <c r="D45" s="159">
        <f>D40*D41</f>
        <v>0</v>
      </c>
      <c r="E45" s="160">
        <f>E40*E41</f>
        <v>0</v>
      </c>
    </row>
    <row r="48" spans="1:6" ht="18.75">
      <c r="A48" s="443" t="s">
        <v>175</v>
      </c>
      <c r="B48" s="444"/>
      <c r="C48" s="444"/>
      <c r="D48" s="445"/>
      <c r="E48" s="165">
        <f>(B35+B45)+(C35+C45)+(D35+D45)+(E35+E45)</f>
        <v>0</v>
      </c>
      <c r="F48" t="s">
        <v>273</v>
      </c>
    </row>
    <row r="52" ht="15">
      <c r="A52" s="128" t="s">
        <v>370</v>
      </c>
    </row>
    <row r="53" spans="1:7" ht="15">
      <c r="A53" s="130" t="s">
        <v>204</v>
      </c>
      <c r="B53" s="455" t="s">
        <v>431</v>
      </c>
      <c r="C53" s="455"/>
      <c r="D53" s="455"/>
      <c r="E53" s="455"/>
      <c r="F53" s="455"/>
      <c r="G53" s="163" t="s">
        <v>426</v>
      </c>
    </row>
    <row r="54" spans="1:7" ht="15">
      <c r="A54" s="130" t="s">
        <v>19</v>
      </c>
      <c r="B54" s="440" t="s">
        <v>371</v>
      </c>
      <c r="C54" s="441"/>
      <c r="D54" s="441"/>
      <c r="E54" s="441"/>
      <c r="F54" s="442"/>
      <c r="G54" s="164"/>
    </row>
    <row r="55" spans="1:7" ht="15">
      <c r="A55" s="130" t="s">
        <v>28</v>
      </c>
      <c r="B55" s="440" t="s">
        <v>371</v>
      </c>
      <c r="C55" s="441"/>
      <c r="D55" s="441"/>
      <c r="E55" s="441"/>
      <c r="F55" s="442"/>
      <c r="G55" s="164"/>
    </row>
    <row r="56" spans="1:7" ht="15">
      <c r="A56" s="130" t="s">
        <v>29</v>
      </c>
      <c r="B56" s="440" t="s">
        <v>371</v>
      </c>
      <c r="C56" s="441"/>
      <c r="D56" s="441"/>
      <c r="E56" s="441"/>
      <c r="F56" s="442"/>
      <c r="G56" s="164"/>
    </row>
    <row r="57" spans="1:7" ht="15">
      <c r="A57" s="130" t="s">
        <v>30</v>
      </c>
      <c r="B57" s="440" t="s">
        <v>371</v>
      </c>
      <c r="C57" s="441"/>
      <c r="D57" s="441"/>
      <c r="E57" s="441"/>
      <c r="F57" s="442"/>
      <c r="G57" s="164"/>
    </row>
    <row r="1488" ht="15">
      <c r="B1488" t="s">
        <v>371</v>
      </c>
    </row>
    <row r="1489" ht="15">
      <c r="B1489" t="s">
        <v>418</v>
      </c>
    </row>
    <row r="1490" ht="15">
      <c r="B1490" t="s">
        <v>419</v>
      </c>
    </row>
    <row r="1491" ht="15">
      <c r="B1491" t="s">
        <v>420</v>
      </c>
    </row>
    <row r="1492" ht="15">
      <c r="B1492" t="s">
        <v>421</v>
      </c>
    </row>
    <row r="1493" ht="15">
      <c r="B1493" t="s">
        <v>422</v>
      </c>
    </row>
    <row r="1494" ht="15">
      <c r="B1494" t="s">
        <v>423</v>
      </c>
    </row>
    <row r="1495" ht="15">
      <c r="B1495" t="s">
        <v>424</v>
      </c>
    </row>
  </sheetData>
  <sheetProtection password="CA3C" sheet="1"/>
  <protectedRanges>
    <protectedRange sqref="B41:E44" name="Intervalo2"/>
    <protectedRange sqref="B32:E34" name="Intervalo1"/>
    <protectedRange sqref="B54:G57" name="Intervalo3"/>
  </protectedRanges>
  <mergeCells count="10">
    <mergeCell ref="B54:F54"/>
    <mergeCell ref="B55:F55"/>
    <mergeCell ref="B56:F56"/>
    <mergeCell ref="B57:F57"/>
    <mergeCell ref="A1:F1"/>
    <mergeCell ref="B15:E15"/>
    <mergeCell ref="B38:E38"/>
    <mergeCell ref="A48:D48"/>
    <mergeCell ref="A10:C11"/>
    <mergeCell ref="B53:F53"/>
  </mergeCells>
  <dataValidations count="1">
    <dataValidation type="list" allowBlank="1" showInputMessage="1" showErrorMessage="1" sqref="B54:F57">
      <formula1>$B$1488:$B$1495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467"/>
  <sheetViews>
    <sheetView zoomScale="85" zoomScaleNormal="85" zoomScalePageLayoutView="0" workbookViewId="0" topLeftCell="A1">
      <selection activeCell="C2" sqref="C2"/>
    </sheetView>
  </sheetViews>
  <sheetFormatPr defaultColWidth="9.140625" defaultRowHeight="15"/>
  <cols>
    <col min="1" max="1" width="49.8515625" style="0" customWidth="1"/>
    <col min="2" max="3" width="24.57421875" style="0" customWidth="1"/>
    <col min="7" max="7" width="49.7109375" style="0" customWidth="1"/>
  </cols>
  <sheetData>
    <row r="1" spans="1:6" ht="18.75">
      <c r="A1" s="443" t="s">
        <v>179</v>
      </c>
      <c r="B1" s="444"/>
      <c r="C1" s="444"/>
      <c r="D1" s="444"/>
      <c r="E1" s="444"/>
      <c r="F1" s="445"/>
    </row>
    <row r="2" spans="1:2" ht="18.75">
      <c r="A2" s="106" t="s">
        <v>425</v>
      </c>
      <c r="B2" s="106">
        <f>RESUMO!B2</f>
        <v>0</v>
      </c>
    </row>
    <row r="4" ht="15">
      <c r="A4" s="128" t="s">
        <v>439</v>
      </c>
    </row>
    <row r="6" spans="1:3" ht="15">
      <c r="A6" s="130" t="s">
        <v>181</v>
      </c>
      <c r="B6" s="130" t="s">
        <v>40</v>
      </c>
      <c r="C6" s="130" t="s">
        <v>178</v>
      </c>
    </row>
    <row r="7" spans="1:3" ht="15">
      <c r="A7" s="166" t="s">
        <v>176</v>
      </c>
      <c r="B7" s="166">
        <v>10</v>
      </c>
      <c r="C7" s="166" t="s">
        <v>23</v>
      </c>
    </row>
    <row r="8" spans="1:3" ht="15">
      <c r="A8" s="166" t="s">
        <v>177</v>
      </c>
      <c r="B8" s="166">
        <v>20</v>
      </c>
      <c r="C8" s="166" t="s">
        <v>23</v>
      </c>
    </row>
    <row r="9" spans="1:3" ht="15">
      <c r="A9" s="449" t="s">
        <v>271</v>
      </c>
      <c r="B9" s="450"/>
      <c r="C9" s="451"/>
    </row>
    <row r="10" spans="1:3" ht="15">
      <c r="A10" s="452"/>
      <c r="B10" s="453"/>
      <c r="C10" s="454"/>
    </row>
    <row r="11" spans="1:3" ht="15">
      <c r="A11" s="129" t="s">
        <v>429</v>
      </c>
      <c r="B11" s="17"/>
      <c r="C11" s="17"/>
    </row>
    <row r="12" spans="1:3" ht="15">
      <c r="A12" s="115"/>
      <c r="B12" s="6"/>
      <c r="C12" s="6"/>
    </row>
    <row r="13" spans="1:3" ht="15.75" thickBot="1">
      <c r="A13" s="128" t="s">
        <v>438</v>
      </c>
      <c r="B13" s="6"/>
      <c r="C13" s="6"/>
    </row>
    <row r="14" spans="2:3" ht="15.75" thickBot="1">
      <c r="B14" s="446" t="s">
        <v>278</v>
      </c>
      <c r="C14" s="448"/>
    </row>
    <row r="15" spans="1:3" ht="15.75" thickBot="1">
      <c r="A15" s="156" t="s">
        <v>0</v>
      </c>
      <c r="B15" s="132" t="s">
        <v>47</v>
      </c>
      <c r="C15" s="134" t="s">
        <v>50</v>
      </c>
    </row>
    <row r="16" spans="1:3" ht="30">
      <c r="A16" s="167" t="s">
        <v>40</v>
      </c>
      <c r="B16" s="126" t="s">
        <v>274</v>
      </c>
      <c r="C16" s="127" t="s">
        <v>48</v>
      </c>
    </row>
    <row r="17" spans="1:3" ht="15">
      <c r="A17" s="168" t="s">
        <v>41</v>
      </c>
      <c r="B17" s="34">
        <v>33.6</v>
      </c>
      <c r="C17" s="36">
        <v>33.6</v>
      </c>
    </row>
    <row r="18" spans="1:3" ht="15">
      <c r="A18" s="168" t="s">
        <v>42</v>
      </c>
      <c r="B18" s="34">
        <v>200</v>
      </c>
      <c r="C18" s="36">
        <v>280</v>
      </c>
    </row>
    <row r="19" spans="1:3" ht="15">
      <c r="A19" s="168" t="s">
        <v>43</v>
      </c>
      <c r="B19" s="34">
        <v>10</v>
      </c>
      <c r="C19" s="36">
        <v>12</v>
      </c>
    </row>
    <row r="20" spans="1:3" ht="15">
      <c r="A20" s="168" t="s">
        <v>44</v>
      </c>
      <c r="B20" s="34" t="s">
        <v>20</v>
      </c>
      <c r="C20" s="36" t="s">
        <v>20</v>
      </c>
    </row>
    <row r="21" spans="1:3" ht="15">
      <c r="A21" s="168" t="s">
        <v>2</v>
      </c>
      <c r="B21" s="34">
        <v>20</v>
      </c>
      <c r="C21" s="36">
        <v>30</v>
      </c>
    </row>
    <row r="22" spans="1:3" ht="15">
      <c r="A22" s="168" t="s">
        <v>6</v>
      </c>
      <c r="B22" s="34" t="s">
        <v>22</v>
      </c>
      <c r="C22" s="36" t="s">
        <v>22</v>
      </c>
    </row>
    <row r="23" spans="1:3" ht="15">
      <c r="A23" s="168" t="s">
        <v>45</v>
      </c>
      <c r="B23" s="34" t="s">
        <v>51</v>
      </c>
      <c r="C23" s="36" t="s">
        <v>51</v>
      </c>
    </row>
    <row r="24" spans="1:3" ht="15">
      <c r="A24" s="168" t="s">
        <v>46</v>
      </c>
      <c r="B24" s="34" t="s">
        <v>49</v>
      </c>
      <c r="C24" s="36" t="s">
        <v>49</v>
      </c>
    </row>
    <row r="25" spans="1:3" ht="15.75" thickBot="1">
      <c r="A25" s="169" t="s">
        <v>14</v>
      </c>
      <c r="B25" s="40" t="s">
        <v>20</v>
      </c>
      <c r="C25" s="42" t="s">
        <v>20</v>
      </c>
    </row>
    <row r="26" spans="1:3" ht="15">
      <c r="A26" s="170" t="s">
        <v>268</v>
      </c>
      <c r="B26" s="18">
        <v>125</v>
      </c>
      <c r="C26" s="19">
        <v>146.48</v>
      </c>
    </row>
    <row r="27" spans="1:3" ht="15.75" thickBot="1">
      <c r="A27" s="141" t="s">
        <v>269</v>
      </c>
      <c r="B27" s="145"/>
      <c r="C27" s="147"/>
    </row>
    <row r="28" spans="1:3" ht="15">
      <c r="A28" s="142" t="s">
        <v>410</v>
      </c>
      <c r="B28" s="148"/>
      <c r="C28" s="150"/>
    </row>
    <row r="29" spans="1:3" ht="30.75" thickBot="1">
      <c r="A29" s="143" t="s">
        <v>411</v>
      </c>
      <c r="B29" s="151"/>
      <c r="C29" s="153"/>
    </row>
    <row r="30" spans="1:3" ht="15.75" thickBot="1">
      <c r="A30" s="171" t="s">
        <v>275</v>
      </c>
      <c r="B30" s="172">
        <f>B26*B27</f>
        <v>0</v>
      </c>
      <c r="C30" s="173">
        <f>C26*C27</f>
        <v>0</v>
      </c>
    </row>
    <row r="31" spans="1:3" ht="15">
      <c r="A31" s="110"/>
      <c r="B31" s="111"/>
      <c r="C31" s="111"/>
    </row>
    <row r="32" spans="1:3" ht="15">
      <c r="A32" s="110"/>
      <c r="B32" s="111"/>
      <c r="C32" s="111"/>
    </row>
    <row r="33" spans="1:3" ht="15">
      <c r="A33" s="110"/>
      <c r="B33" s="111"/>
      <c r="C33" s="111"/>
    </row>
    <row r="34" spans="1:3" ht="15">
      <c r="A34" s="110"/>
      <c r="B34" s="111"/>
      <c r="C34" s="111"/>
    </row>
    <row r="35" ht="15.75" thickBot="1"/>
    <row r="36" spans="2:3" ht="15.75" thickBot="1">
      <c r="B36" s="446" t="s">
        <v>279</v>
      </c>
      <c r="C36" s="448"/>
    </row>
    <row r="37" spans="1:3" ht="15.75" thickBot="1">
      <c r="A37" s="174" t="s">
        <v>0</v>
      </c>
      <c r="B37" s="133" t="s">
        <v>47</v>
      </c>
      <c r="C37" s="134" t="s">
        <v>50</v>
      </c>
    </row>
    <row r="38" spans="1:3" ht="15">
      <c r="A38" s="170" t="s">
        <v>434</v>
      </c>
      <c r="B38" s="18">
        <v>10.32</v>
      </c>
      <c r="C38" s="19">
        <v>15.6</v>
      </c>
    </row>
    <row r="39" spans="1:3" ht="15">
      <c r="A39" s="141" t="s">
        <v>269</v>
      </c>
      <c r="B39" s="145"/>
      <c r="C39" s="147"/>
    </row>
    <row r="40" spans="1:3" ht="15.75" thickBot="1">
      <c r="A40" s="162" t="s">
        <v>435</v>
      </c>
      <c r="B40" s="154"/>
      <c r="C40" s="155"/>
    </row>
    <row r="41" spans="1:3" ht="15">
      <c r="A41" s="142" t="s">
        <v>410</v>
      </c>
      <c r="B41" s="148"/>
      <c r="C41" s="150"/>
    </row>
    <row r="42" spans="1:3" ht="30.75" thickBot="1">
      <c r="A42" s="143" t="s">
        <v>411</v>
      </c>
      <c r="B42" s="151"/>
      <c r="C42" s="153"/>
    </row>
    <row r="43" spans="1:3" ht="15.75" thickBot="1">
      <c r="A43" s="171" t="s">
        <v>275</v>
      </c>
      <c r="B43" s="172">
        <f>B38*B39</f>
        <v>0</v>
      </c>
      <c r="C43" s="173">
        <f>C38*C39</f>
        <v>0</v>
      </c>
    </row>
    <row r="44" spans="1:3" ht="15">
      <c r="A44" s="20"/>
      <c r="B44" s="21"/>
      <c r="C44" s="22"/>
    </row>
    <row r="45" spans="1:4" ht="18.75">
      <c r="A45" s="443" t="s">
        <v>180</v>
      </c>
      <c r="B45" s="445"/>
      <c r="C45" s="175">
        <f>(B30+B43)+(C30+C43)</f>
        <v>0</v>
      </c>
      <c r="D45" t="s">
        <v>273</v>
      </c>
    </row>
    <row r="49" ht="15">
      <c r="A49" s="176" t="s">
        <v>370</v>
      </c>
    </row>
    <row r="50" spans="1:7" ht="15">
      <c r="A50" s="130" t="s">
        <v>204</v>
      </c>
      <c r="B50" s="455" t="s">
        <v>431</v>
      </c>
      <c r="C50" s="455"/>
      <c r="D50" s="455"/>
      <c r="E50" s="455"/>
      <c r="F50" s="455"/>
      <c r="G50" s="163" t="s">
        <v>426</v>
      </c>
    </row>
    <row r="51" spans="1:7" ht="15">
      <c r="A51" s="130" t="s">
        <v>47</v>
      </c>
      <c r="B51" s="440" t="s">
        <v>371</v>
      </c>
      <c r="C51" s="441"/>
      <c r="D51" s="441"/>
      <c r="E51" s="441"/>
      <c r="F51" s="441"/>
      <c r="G51" s="164"/>
    </row>
    <row r="52" spans="1:7" ht="15">
      <c r="A52" s="130" t="s">
        <v>50</v>
      </c>
      <c r="B52" s="440" t="s">
        <v>371</v>
      </c>
      <c r="C52" s="441"/>
      <c r="D52" s="441"/>
      <c r="E52" s="441"/>
      <c r="F52" s="441"/>
      <c r="G52" s="164"/>
    </row>
    <row r="1460" ht="15">
      <c r="B1460" t="s">
        <v>371</v>
      </c>
    </row>
    <row r="1461" ht="15">
      <c r="B1461" t="s">
        <v>418</v>
      </c>
    </row>
    <row r="1462" ht="15">
      <c r="B1462" t="s">
        <v>419</v>
      </c>
    </row>
    <row r="1463" ht="15">
      <c r="B1463" t="s">
        <v>420</v>
      </c>
    </row>
    <row r="1464" ht="15">
      <c r="B1464" t="s">
        <v>421</v>
      </c>
    </row>
    <row r="1465" ht="15">
      <c r="B1465" t="s">
        <v>422</v>
      </c>
    </row>
    <row r="1466" ht="15">
      <c r="B1466" t="s">
        <v>423</v>
      </c>
    </row>
    <row r="1467" ht="15">
      <c r="B1467" t="s">
        <v>424</v>
      </c>
    </row>
  </sheetData>
  <sheetProtection password="CA3C" sheet="1"/>
  <protectedRanges>
    <protectedRange sqref="B39:C42" name="Intervalo2"/>
    <protectedRange sqref="B27:C29" name="Intervalo1"/>
    <protectedRange sqref="B51:G52" name="Intervalo3"/>
  </protectedRanges>
  <mergeCells count="8">
    <mergeCell ref="B51:F51"/>
    <mergeCell ref="B52:F52"/>
    <mergeCell ref="A1:F1"/>
    <mergeCell ref="A9:C10"/>
    <mergeCell ref="A45:B45"/>
    <mergeCell ref="B36:C36"/>
    <mergeCell ref="B14:C14"/>
    <mergeCell ref="B50:F50"/>
  </mergeCells>
  <dataValidations count="1">
    <dataValidation type="list" allowBlank="1" showInputMessage="1" showErrorMessage="1" sqref="B51:F52">
      <formula1>$B$1460:$B$1467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470"/>
  <sheetViews>
    <sheetView zoomScalePageLayoutView="0" workbookViewId="0" topLeftCell="A1">
      <selection activeCell="G62" sqref="G62"/>
    </sheetView>
  </sheetViews>
  <sheetFormatPr defaultColWidth="9.140625" defaultRowHeight="15"/>
  <cols>
    <col min="1" max="1" width="50.7109375" style="0" customWidth="1"/>
    <col min="2" max="2" width="32.57421875" style="0" bestFit="1" customWidth="1"/>
    <col min="3" max="3" width="24.57421875" style="0" customWidth="1"/>
    <col min="7" max="7" width="51.7109375" style="0" customWidth="1"/>
  </cols>
  <sheetData>
    <row r="1" spans="1:6" ht="18.75">
      <c r="A1" s="456" t="s">
        <v>229</v>
      </c>
      <c r="B1" s="457"/>
      <c r="C1" s="457"/>
      <c r="D1" s="457"/>
      <c r="E1" s="457"/>
      <c r="F1" s="457"/>
    </row>
    <row r="3" spans="1:2" ht="18.75">
      <c r="A3" s="106" t="s">
        <v>425</v>
      </c>
      <c r="B3" s="106">
        <f>RESUMO!B2</f>
        <v>0</v>
      </c>
    </row>
    <row r="5" ht="15">
      <c r="A5" s="128" t="s">
        <v>439</v>
      </c>
    </row>
    <row r="6" spans="1:2" ht="15">
      <c r="A6" s="130" t="s">
        <v>181</v>
      </c>
      <c r="B6" s="130" t="s">
        <v>184</v>
      </c>
    </row>
    <row r="7" spans="1:2" ht="15">
      <c r="A7" s="131" t="s">
        <v>230</v>
      </c>
      <c r="B7" s="131">
        <v>400</v>
      </c>
    </row>
    <row r="8" spans="1:2" ht="15">
      <c r="A8" s="460" t="s">
        <v>283</v>
      </c>
      <c r="B8" s="461"/>
    </row>
    <row r="9" spans="1:2" ht="15">
      <c r="A9" s="458" t="s">
        <v>282</v>
      </c>
      <c r="B9" s="459"/>
    </row>
    <row r="10" ht="15">
      <c r="A10" s="128" t="s">
        <v>429</v>
      </c>
    </row>
    <row r="11" ht="15">
      <c r="A11" s="115"/>
    </row>
    <row r="12" ht="15.75" thickBot="1">
      <c r="A12" s="128" t="s">
        <v>438</v>
      </c>
    </row>
    <row r="13" ht="15.75" thickBot="1">
      <c r="B13" s="186" t="s">
        <v>277</v>
      </c>
    </row>
    <row r="14" spans="1:2" ht="15.75" thickBot="1">
      <c r="A14" s="156" t="s">
        <v>0</v>
      </c>
      <c r="B14" s="187" t="s">
        <v>167</v>
      </c>
    </row>
    <row r="15" spans="1:2" ht="15">
      <c r="A15" s="177" t="s">
        <v>55</v>
      </c>
      <c r="B15" s="23">
        <v>400</v>
      </c>
    </row>
    <row r="16" spans="1:2" ht="15">
      <c r="A16" s="178" t="s">
        <v>163</v>
      </c>
      <c r="B16" s="24">
        <v>5</v>
      </c>
    </row>
    <row r="17" spans="1:2" ht="15">
      <c r="A17" s="178" t="s">
        <v>164</v>
      </c>
      <c r="B17" s="24">
        <v>10</v>
      </c>
    </row>
    <row r="18" spans="1:2" ht="15">
      <c r="A18" s="178" t="s">
        <v>45</v>
      </c>
      <c r="B18" s="24" t="s">
        <v>53</v>
      </c>
    </row>
    <row r="19" spans="1:2" ht="15">
      <c r="A19" s="178" t="s">
        <v>74</v>
      </c>
      <c r="B19" s="24" t="s">
        <v>118</v>
      </c>
    </row>
    <row r="20" spans="1:2" ht="15">
      <c r="A20" s="178" t="s">
        <v>75</v>
      </c>
      <c r="B20" s="24" t="s">
        <v>140</v>
      </c>
    </row>
    <row r="21" spans="1:2" ht="15">
      <c r="A21" s="178" t="s">
        <v>76</v>
      </c>
      <c r="B21" s="24" t="s">
        <v>20</v>
      </c>
    </row>
    <row r="22" spans="1:2" ht="15">
      <c r="A22" s="178" t="s">
        <v>77</v>
      </c>
      <c r="B22" s="24" t="s">
        <v>20</v>
      </c>
    </row>
    <row r="23" spans="1:2" ht="15">
      <c r="A23" s="178" t="s">
        <v>79</v>
      </c>
      <c r="B23" s="24">
        <v>25</v>
      </c>
    </row>
    <row r="24" spans="1:2" ht="15">
      <c r="A24" s="178" t="s">
        <v>165</v>
      </c>
      <c r="B24" s="24">
        <v>2.5</v>
      </c>
    </row>
    <row r="25" spans="1:2" ht="15">
      <c r="A25" s="178" t="s">
        <v>166</v>
      </c>
      <c r="B25" s="24" t="s">
        <v>20</v>
      </c>
    </row>
    <row r="26" spans="1:2" ht="15">
      <c r="A26" s="178" t="s">
        <v>94</v>
      </c>
      <c r="B26" s="24" t="s">
        <v>276</v>
      </c>
    </row>
    <row r="27" spans="1:2" ht="30">
      <c r="A27" s="179" t="s">
        <v>13</v>
      </c>
      <c r="B27" s="25" t="s">
        <v>36</v>
      </c>
    </row>
    <row r="28" spans="1:2" ht="15">
      <c r="A28" s="178" t="s">
        <v>15</v>
      </c>
      <c r="B28" s="24">
        <v>9</v>
      </c>
    </row>
    <row r="29" spans="1:2" ht="15">
      <c r="A29" s="178" t="s">
        <v>16</v>
      </c>
      <c r="B29" s="24">
        <v>1.5</v>
      </c>
    </row>
    <row r="30" spans="1:2" ht="15">
      <c r="A30" s="178" t="s">
        <v>17</v>
      </c>
      <c r="B30" s="26">
        <v>360</v>
      </c>
    </row>
    <row r="31" spans="1:2" ht="15.75" thickBot="1">
      <c r="A31" s="180" t="s">
        <v>18</v>
      </c>
      <c r="B31" s="27">
        <v>288.43</v>
      </c>
    </row>
    <row r="32" spans="1:2" ht="15">
      <c r="A32" s="181" t="s">
        <v>268</v>
      </c>
      <c r="B32" s="28">
        <v>225.78</v>
      </c>
    </row>
    <row r="33" spans="1:2" ht="15.75" thickBot="1">
      <c r="A33" s="182" t="s">
        <v>269</v>
      </c>
      <c r="B33" s="203"/>
    </row>
    <row r="34" spans="1:2" ht="15">
      <c r="A34" s="183" t="s">
        <v>410</v>
      </c>
      <c r="B34" s="201"/>
    </row>
    <row r="35" spans="1:2" ht="30.75" thickBot="1">
      <c r="A35" s="184" t="s">
        <v>411</v>
      </c>
      <c r="B35" s="202"/>
    </row>
    <row r="36" spans="1:2" ht="15.75" thickBot="1">
      <c r="A36" s="185" t="s">
        <v>275</v>
      </c>
      <c r="B36" s="188">
        <f>B32*B33</f>
        <v>0</v>
      </c>
    </row>
    <row r="37" ht="15.75" thickBot="1"/>
    <row r="38" ht="15.75" thickBot="1">
      <c r="B38" s="190" t="s">
        <v>279</v>
      </c>
    </row>
    <row r="39" spans="1:2" ht="15.75" thickBot="1">
      <c r="A39" s="156" t="s">
        <v>0</v>
      </c>
      <c r="B39" s="187" t="s">
        <v>167</v>
      </c>
    </row>
    <row r="40" spans="1:2" ht="15">
      <c r="A40" s="181" t="s">
        <v>434</v>
      </c>
      <c r="B40" s="28">
        <f>1*12</f>
        <v>12</v>
      </c>
    </row>
    <row r="41" spans="1:2" ht="15">
      <c r="A41" s="182" t="s">
        <v>269</v>
      </c>
      <c r="B41" s="199"/>
    </row>
    <row r="42" spans="1:2" ht="15.75" thickBot="1">
      <c r="A42" s="189" t="s">
        <v>435</v>
      </c>
      <c r="B42" s="200"/>
    </row>
    <row r="43" spans="1:2" ht="15">
      <c r="A43" s="183" t="s">
        <v>410</v>
      </c>
      <c r="B43" s="201"/>
    </row>
    <row r="44" spans="1:2" ht="30.75" thickBot="1">
      <c r="A44" s="184" t="s">
        <v>411</v>
      </c>
      <c r="B44" s="202"/>
    </row>
    <row r="45" spans="1:2" ht="15.75" thickBot="1">
      <c r="A45" s="185" t="s">
        <v>275</v>
      </c>
      <c r="B45" s="188">
        <f>B40*B41</f>
        <v>0</v>
      </c>
    </row>
    <row r="46" ht="15.75" thickBot="1"/>
    <row r="47" spans="2:3" ht="15.75" thickBot="1">
      <c r="B47" s="446" t="s">
        <v>280</v>
      </c>
      <c r="C47" s="448"/>
    </row>
    <row r="48" spans="1:3" ht="15.75" thickBot="1">
      <c r="A48" s="174" t="s">
        <v>0</v>
      </c>
      <c r="B48" s="191" t="s">
        <v>116</v>
      </c>
      <c r="C48" s="192" t="s">
        <v>344</v>
      </c>
    </row>
    <row r="49" spans="1:3" ht="15">
      <c r="A49" s="181" t="s">
        <v>281</v>
      </c>
      <c r="B49" s="29">
        <v>14.06</v>
      </c>
      <c r="C49" s="30">
        <v>22.18</v>
      </c>
    </row>
    <row r="50" spans="1:3" ht="15.75" thickBot="1">
      <c r="A50" s="182" t="s">
        <v>269</v>
      </c>
      <c r="B50" s="193"/>
      <c r="C50" s="194"/>
    </row>
    <row r="51" spans="1:3" ht="15">
      <c r="A51" s="142" t="s">
        <v>410</v>
      </c>
      <c r="B51" s="195"/>
      <c r="C51" s="196"/>
    </row>
    <row r="52" spans="1:3" ht="30.75" thickBot="1">
      <c r="A52" s="143" t="s">
        <v>411</v>
      </c>
      <c r="B52" s="197"/>
      <c r="C52" s="198"/>
    </row>
    <row r="53" spans="1:3" ht="15.75" thickBot="1">
      <c r="A53" s="185" t="s">
        <v>275</v>
      </c>
      <c r="B53" s="172">
        <f>B49*B50</f>
        <v>0</v>
      </c>
      <c r="C53" s="173">
        <f>C49*C50</f>
        <v>0</v>
      </c>
    </row>
    <row r="55" spans="1:4" ht="18.75">
      <c r="A55" s="443" t="s">
        <v>229</v>
      </c>
      <c r="B55" s="445"/>
      <c r="C55" s="175">
        <f>(B36+B45+B53+C53)</f>
        <v>0</v>
      </c>
      <c r="D55" t="s">
        <v>430</v>
      </c>
    </row>
    <row r="60" ht="15">
      <c r="A60" s="128" t="s">
        <v>370</v>
      </c>
    </row>
    <row r="61" spans="1:7" ht="15">
      <c r="A61" s="130" t="s">
        <v>204</v>
      </c>
      <c r="B61" s="455" t="s">
        <v>431</v>
      </c>
      <c r="C61" s="455"/>
      <c r="D61" s="455"/>
      <c r="E61" s="455"/>
      <c r="F61" s="455"/>
      <c r="G61" s="163" t="s">
        <v>426</v>
      </c>
    </row>
    <row r="62" spans="1:7" ht="15">
      <c r="A62" s="130" t="s">
        <v>167</v>
      </c>
      <c r="B62" s="440" t="s">
        <v>371</v>
      </c>
      <c r="C62" s="441"/>
      <c r="D62" s="441"/>
      <c r="E62" s="441"/>
      <c r="F62" s="441"/>
      <c r="G62" s="164"/>
    </row>
    <row r="1463" ht="15">
      <c r="B1463" t="s">
        <v>371</v>
      </c>
    </row>
    <row r="1464" ht="15">
      <c r="B1464" t="s">
        <v>418</v>
      </c>
    </row>
    <row r="1465" ht="15">
      <c r="B1465" t="s">
        <v>419</v>
      </c>
    </row>
    <row r="1466" ht="15">
      <c r="B1466" t="s">
        <v>420</v>
      </c>
    </row>
    <row r="1467" ht="15">
      <c r="B1467" t="s">
        <v>421</v>
      </c>
    </row>
    <row r="1468" ht="15">
      <c r="B1468" t="s">
        <v>422</v>
      </c>
    </row>
    <row r="1469" ht="15">
      <c r="B1469" t="s">
        <v>423</v>
      </c>
    </row>
    <row r="1470" ht="15">
      <c r="B1470" t="s">
        <v>424</v>
      </c>
    </row>
  </sheetData>
  <sheetProtection password="CA3C" sheet="1"/>
  <protectedRanges>
    <protectedRange sqref="B50:C52" name="Intervalo3"/>
    <protectedRange sqref="B41:B44" name="Intervalo2"/>
    <protectedRange sqref="B33:B35" name="Intervalo1"/>
    <protectedRange sqref="B62:G62" name="Intervalo3_1"/>
  </protectedRanges>
  <mergeCells count="7">
    <mergeCell ref="B62:F62"/>
    <mergeCell ref="A1:F1"/>
    <mergeCell ref="B47:C47"/>
    <mergeCell ref="A55:B55"/>
    <mergeCell ref="A9:B9"/>
    <mergeCell ref="A8:B8"/>
    <mergeCell ref="B61:F61"/>
  </mergeCells>
  <dataValidations count="1">
    <dataValidation type="list" allowBlank="1" showInputMessage="1" showErrorMessage="1" sqref="B62:F62">
      <formula1>$B$1463:$B$1470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429"/>
  <sheetViews>
    <sheetView zoomScale="80" zoomScaleNormal="80" zoomScalePageLayoutView="0" workbookViewId="0" topLeftCell="A1">
      <selection activeCell="H120" sqref="H120"/>
    </sheetView>
  </sheetViews>
  <sheetFormatPr defaultColWidth="9.140625" defaultRowHeight="15"/>
  <cols>
    <col min="1" max="1" width="52.00390625" style="0" customWidth="1"/>
    <col min="2" max="4" width="24.57421875" style="0" customWidth="1"/>
    <col min="5" max="5" width="26.421875" style="0" customWidth="1"/>
    <col min="6" max="11" width="24.57421875" style="0" customWidth="1"/>
    <col min="13" max="13" width="26.57421875" style="0" customWidth="1"/>
    <col min="14" max="14" width="16.140625" style="0" bestFit="1" customWidth="1"/>
    <col min="15" max="15" width="12.57421875" style="0" customWidth="1"/>
    <col min="16" max="16" width="15.00390625" style="0" customWidth="1"/>
    <col min="17" max="17" width="43.8515625" style="0" customWidth="1"/>
    <col min="18" max="18" width="16.140625" style="0" bestFit="1" customWidth="1"/>
    <col min="21" max="21" width="39.57421875" style="0" customWidth="1"/>
    <col min="22" max="22" width="16.140625" style="0" bestFit="1" customWidth="1"/>
    <col min="25" max="25" width="31.7109375" style="0" customWidth="1"/>
    <col min="26" max="26" width="16.140625" style="0" bestFit="1" customWidth="1"/>
    <col min="29" max="29" width="41.00390625" style="0" customWidth="1"/>
    <col min="30" max="30" width="16.140625" style="0" bestFit="1" customWidth="1"/>
    <col min="33" max="33" width="37.140625" style="0" customWidth="1"/>
    <col min="34" max="34" width="16.140625" style="0" bestFit="1" customWidth="1"/>
  </cols>
  <sheetData>
    <row r="1" spans="1:10" ht="18.75">
      <c r="A1" s="443" t="s">
        <v>194</v>
      </c>
      <c r="B1" s="444"/>
      <c r="C1" s="444"/>
      <c r="D1" s="444"/>
      <c r="E1" s="444"/>
      <c r="F1" s="444"/>
      <c r="G1" s="444"/>
      <c r="H1" s="444"/>
      <c r="I1" s="444"/>
      <c r="J1" s="445"/>
    </row>
    <row r="2" spans="1:10" s="5" customFormat="1" ht="18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5" customFormat="1" ht="18.75">
      <c r="A3" s="106" t="s">
        <v>425</v>
      </c>
      <c r="B3" s="106">
        <f>RESUMO!B2</f>
        <v>0</v>
      </c>
      <c r="C3" s="9"/>
      <c r="D3" s="9"/>
      <c r="E3" s="9"/>
      <c r="F3" s="9"/>
      <c r="G3" s="9"/>
      <c r="H3" s="9"/>
      <c r="I3" s="9"/>
      <c r="J3" s="9"/>
    </row>
    <row r="4" spans="1:10" s="5" customFormat="1" ht="18.75">
      <c r="A4" s="9"/>
      <c r="B4" s="9"/>
      <c r="C4" s="9"/>
      <c r="D4" s="9"/>
      <c r="E4" s="9"/>
      <c r="F4" s="9"/>
      <c r="G4" s="9"/>
      <c r="H4" s="9"/>
      <c r="I4" s="9"/>
      <c r="J4" s="9"/>
    </row>
    <row r="5" ht="15.75" thickBot="1">
      <c r="A5" s="128" t="s">
        <v>439</v>
      </c>
    </row>
    <row r="6" spans="1:5" ht="15">
      <c r="A6" s="214" t="s">
        <v>183</v>
      </c>
      <c r="B6" s="215" t="s">
        <v>182</v>
      </c>
      <c r="C6" s="215" t="s">
        <v>183</v>
      </c>
      <c r="D6" s="215" t="s">
        <v>6</v>
      </c>
      <c r="E6" s="216" t="s">
        <v>184</v>
      </c>
    </row>
    <row r="7" spans="1:5" ht="15">
      <c r="A7" s="204" t="s">
        <v>195</v>
      </c>
      <c r="B7" s="474" t="s">
        <v>189</v>
      </c>
      <c r="C7" s="474" t="s">
        <v>190</v>
      </c>
      <c r="D7" s="474" t="s">
        <v>22</v>
      </c>
      <c r="E7" s="205">
        <v>2000</v>
      </c>
    </row>
    <row r="8" spans="1:5" ht="15">
      <c r="A8" s="204" t="s">
        <v>196</v>
      </c>
      <c r="B8" s="476"/>
      <c r="C8" s="476"/>
      <c r="D8" s="475"/>
      <c r="E8" s="206">
        <v>5000</v>
      </c>
    </row>
    <row r="9" spans="1:5" ht="15">
      <c r="A9" s="204" t="s">
        <v>197</v>
      </c>
      <c r="B9" s="476"/>
      <c r="C9" s="475"/>
      <c r="D9" s="207" t="s">
        <v>31</v>
      </c>
      <c r="E9" s="208">
        <v>5000</v>
      </c>
    </row>
    <row r="10" spans="1:5" ht="15">
      <c r="A10" s="204" t="s">
        <v>198</v>
      </c>
      <c r="B10" s="476"/>
      <c r="C10" s="474" t="s">
        <v>191</v>
      </c>
      <c r="D10" s="209" t="s">
        <v>22</v>
      </c>
      <c r="E10" s="210">
        <v>5000</v>
      </c>
    </row>
    <row r="11" spans="1:5" ht="15">
      <c r="A11" s="204" t="s">
        <v>199</v>
      </c>
      <c r="B11" s="475"/>
      <c r="C11" s="475"/>
      <c r="D11" s="209" t="s">
        <v>31</v>
      </c>
      <c r="E11" s="210">
        <v>5000</v>
      </c>
    </row>
    <row r="12" spans="1:5" ht="15">
      <c r="A12" s="204" t="s">
        <v>200</v>
      </c>
      <c r="B12" s="474" t="s">
        <v>192</v>
      </c>
      <c r="C12" s="474" t="s">
        <v>190</v>
      </c>
      <c r="D12" s="209" t="s">
        <v>22</v>
      </c>
      <c r="E12" s="210">
        <v>2000</v>
      </c>
    </row>
    <row r="13" spans="1:5" ht="15">
      <c r="A13" s="204" t="s">
        <v>201</v>
      </c>
      <c r="B13" s="476"/>
      <c r="C13" s="475"/>
      <c r="D13" s="209" t="s">
        <v>31</v>
      </c>
      <c r="E13" s="210">
        <v>5000</v>
      </c>
    </row>
    <row r="14" spans="1:5" ht="15">
      <c r="A14" s="204" t="s">
        <v>202</v>
      </c>
      <c r="B14" s="476"/>
      <c r="C14" s="474" t="s">
        <v>191</v>
      </c>
      <c r="D14" s="209" t="s">
        <v>22</v>
      </c>
      <c r="E14" s="210">
        <v>2000</v>
      </c>
    </row>
    <row r="15" spans="1:5" ht="15.75" thickBot="1">
      <c r="A15" s="211" t="s">
        <v>203</v>
      </c>
      <c r="B15" s="477"/>
      <c r="C15" s="477"/>
      <c r="D15" s="212" t="s">
        <v>31</v>
      </c>
      <c r="E15" s="213">
        <v>2000</v>
      </c>
    </row>
    <row r="16" spans="1:6" ht="15">
      <c r="A16" s="462" t="s">
        <v>440</v>
      </c>
      <c r="B16" s="463"/>
      <c r="C16" s="463"/>
      <c r="D16" s="463"/>
      <c r="E16" s="464"/>
      <c r="F16" s="1"/>
    </row>
    <row r="17" spans="1:5" ht="15">
      <c r="A17" s="465" t="s">
        <v>441</v>
      </c>
      <c r="B17" s="466"/>
      <c r="C17" s="466"/>
      <c r="D17" s="466"/>
      <c r="E17" s="467"/>
    </row>
    <row r="18" spans="1:5" ht="25.5" customHeight="1">
      <c r="A18" s="468" t="s">
        <v>207</v>
      </c>
      <c r="B18" s="469"/>
      <c r="C18" s="469"/>
      <c r="D18" s="469"/>
      <c r="E18" s="470"/>
    </row>
    <row r="19" spans="1:5" ht="15.75" thickBot="1">
      <c r="A19" s="471" t="s">
        <v>206</v>
      </c>
      <c r="B19" s="472"/>
      <c r="C19" s="472"/>
      <c r="D19" s="472"/>
      <c r="E19" s="473"/>
    </row>
    <row r="20" ht="15">
      <c r="A20" s="129" t="s">
        <v>429</v>
      </c>
    </row>
    <row r="21" ht="15">
      <c r="A21" s="115"/>
    </row>
    <row r="22" ht="15.75" thickBot="1">
      <c r="A22" s="128" t="s">
        <v>438</v>
      </c>
    </row>
    <row r="23" spans="2:10" ht="15.75" thickBot="1">
      <c r="B23" s="446" t="s">
        <v>303</v>
      </c>
      <c r="C23" s="447"/>
      <c r="D23" s="447"/>
      <c r="E23" s="447"/>
      <c r="F23" s="447"/>
      <c r="G23" s="447"/>
      <c r="H23" s="447"/>
      <c r="I23" s="447"/>
      <c r="J23" s="448"/>
    </row>
    <row r="24" spans="1:10" ht="30.75" thickBot="1">
      <c r="A24" s="223" t="s">
        <v>0</v>
      </c>
      <c r="B24" s="228" t="s">
        <v>128</v>
      </c>
      <c r="C24" s="229" t="s">
        <v>130</v>
      </c>
      <c r="D24" s="229" t="s">
        <v>131</v>
      </c>
      <c r="E24" s="229" t="s">
        <v>132</v>
      </c>
      <c r="F24" s="229" t="s">
        <v>133</v>
      </c>
      <c r="G24" s="229" t="s">
        <v>134</v>
      </c>
      <c r="H24" s="229" t="s">
        <v>135</v>
      </c>
      <c r="I24" s="229" t="s">
        <v>136</v>
      </c>
      <c r="J24" s="230" t="s">
        <v>137</v>
      </c>
    </row>
    <row r="25" spans="1:10" ht="15">
      <c r="A25" s="167" t="s">
        <v>55</v>
      </c>
      <c r="B25" s="31">
        <v>2000</v>
      </c>
      <c r="C25" s="32">
        <v>5000</v>
      </c>
      <c r="D25" s="32">
        <v>5000</v>
      </c>
      <c r="E25" s="32">
        <v>5000</v>
      </c>
      <c r="F25" s="32">
        <v>5000</v>
      </c>
      <c r="G25" s="32">
        <v>2000</v>
      </c>
      <c r="H25" s="32">
        <v>5000</v>
      </c>
      <c r="I25" s="32">
        <v>2000</v>
      </c>
      <c r="J25" s="33">
        <v>2000</v>
      </c>
    </row>
    <row r="26" spans="1:10" ht="15">
      <c r="A26" s="227" t="s">
        <v>285</v>
      </c>
      <c r="B26" s="217"/>
      <c r="C26" s="218"/>
      <c r="D26" s="218"/>
      <c r="E26" s="218"/>
      <c r="F26" s="218"/>
      <c r="G26" s="218"/>
      <c r="H26" s="218"/>
      <c r="I26" s="218"/>
      <c r="J26" s="219"/>
    </row>
    <row r="27" spans="1:10" ht="15">
      <c r="A27" s="168" t="s">
        <v>56</v>
      </c>
      <c r="B27" s="34" t="s">
        <v>284</v>
      </c>
      <c r="C27" s="35" t="s">
        <v>284</v>
      </c>
      <c r="D27" s="35" t="s">
        <v>284</v>
      </c>
      <c r="E27" s="35">
        <v>15</v>
      </c>
      <c r="F27" s="35">
        <v>15</v>
      </c>
      <c r="G27" s="35" t="s">
        <v>284</v>
      </c>
      <c r="H27" s="35" t="s">
        <v>284</v>
      </c>
      <c r="I27" s="35" t="s">
        <v>284</v>
      </c>
      <c r="J27" s="36" t="s">
        <v>284</v>
      </c>
    </row>
    <row r="28" spans="1:10" ht="15">
      <c r="A28" s="168" t="s">
        <v>57</v>
      </c>
      <c r="B28" s="34">
        <v>10</v>
      </c>
      <c r="C28" s="35">
        <v>20</v>
      </c>
      <c r="D28" s="35">
        <v>21</v>
      </c>
      <c r="E28" s="35">
        <v>20</v>
      </c>
      <c r="F28" s="35">
        <v>20</v>
      </c>
      <c r="G28" s="35" t="s">
        <v>284</v>
      </c>
      <c r="H28" s="35" t="s">
        <v>284</v>
      </c>
      <c r="I28" s="35" t="s">
        <v>284</v>
      </c>
      <c r="J28" s="36" t="s">
        <v>284</v>
      </c>
    </row>
    <row r="29" spans="1:10" ht="15">
      <c r="A29" s="168" t="s">
        <v>45</v>
      </c>
      <c r="B29" s="34" t="s">
        <v>21</v>
      </c>
      <c r="C29" s="35" t="s">
        <v>21</v>
      </c>
      <c r="D29" s="35" t="s">
        <v>21</v>
      </c>
      <c r="E29" s="35" t="s">
        <v>21</v>
      </c>
      <c r="F29" s="35" t="s">
        <v>121</v>
      </c>
      <c r="G29" s="35" t="s">
        <v>284</v>
      </c>
      <c r="H29" s="35" t="s">
        <v>284</v>
      </c>
      <c r="I29" s="35" t="s">
        <v>284</v>
      </c>
      <c r="J29" s="36" t="s">
        <v>284</v>
      </c>
    </row>
    <row r="30" spans="1:10" ht="15">
      <c r="A30" s="168" t="s">
        <v>58</v>
      </c>
      <c r="B30" s="34" t="s">
        <v>25</v>
      </c>
      <c r="C30" s="35" t="s">
        <v>25</v>
      </c>
      <c r="D30" s="35" t="s">
        <v>25</v>
      </c>
      <c r="E30" s="35" t="s">
        <v>25</v>
      </c>
      <c r="F30" s="35" t="s">
        <v>25</v>
      </c>
      <c r="G30" s="35" t="s">
        <v>284</v>
      </c>
      <c r="H30" s="35" t="s">
        <v>284</v>
      </c>
      <c r="I30" s="35" t="s">
        <v>284</v>
      </c>
      <c r="J30" s="36" t="s">
        <v>284</v>
      </c>
    </row>
    <row r="31" spans="1:10" ht="15">
      <c r="A31" s="168" t="s">
        <v>59</v>
      </c>
      <c r="B31" s="34" t="s">
        <v>112</v>
      </c>
      <c r="C31" s="35" t="s">
        <v>112</v>
      </c>
      <c r="D31" s="35" t="s">
        <v>301</v>
      </c>
      <c r="E31" s="35" t="s">
        <v>112</v>
      </c>
      <c r="F31" s="35" t="s">
        <v>102</v>
      </c>
      <c r="G31" s="35" t="s">
        <v>284</v>
      </c>
      <c r="H31" s="35" t="s">
        <v>284</v>
      </c>
      <c r="I31" s="35" t="s">
        <v>284</v>
      </c>
      <c r="J31" s="36" t="s">
        <v>284</v>
      </c>
    </row>
    <row r="32" spans="1:10" ht="15">
      <c r="A32" s="227" t="s">
        <v>286</v>
      </c>
      <c r="B32" s="217"/>
      <c r="C32" s="218"/>
      <c r="D32" s="218"/>
      <c r="E32" s="218"/>
      <c r="F32" s="218"/>
      <c r="G32" s="218"/>
      <c r="H32" s="218"/>
      <c r="I32" s="218"/>
      <c r="J32" s="219"/>
    </row>
    <row r="33" spans="1:10" ht="15">
      <c r="A33" s="168" t="s">
        <v>60</v>
      </c>
      <c r="B33" s="34" t="s">
        <v>284</v>
      </c>
      <c r="C33" s="35" t="s">
        <v>284</v>
      </c>
      <c r="D33" s="35" t="s">
        <v>284</v>
      </c>
      <c r="E33" s="35">
        <v>15</v>
      </c>
      <c r="F33" s="35">
        <v>15</v>
      </c>
      <c r="G33" s="35" t="s">
        <v>284</v>
      </c>
      <c r="H33" s="35" t="s">
        <v>284</v>
      </c>
      <c r="I33" s="35">
        <v>10</v>
      </c>
      <c r="J33" s="36">
        <v>10</v>
      </c>
    </row>
    <row r="34" spans="1:10" ht="15">
      <c r="A34" s="168" t="s">
        <v>61</v>
      </c>
      <c r="B34" s="34">
        <v>10</v>
      </c>
      <c r="C34" s="35">
        <v>20</v>
      </c>
      <c r="D34" s="35">
        <v>21</v>
      </c>
      <c r="E34" s="35">
        <v>20</v>
      </c>
      <c r="F34" s="35">
        <v>20</v>
      </c>
      <c r="G34" s="35">
        <v>10</v>
      </c>
      <c r="H34" s="35">
        <v>20</v>
      </c>
      <c r="I34" s="35">
        <v>10</v>
      </c>
      <c r="J34" s="36">
        <v>10</v>
      </c>
    </row>
    <row r="35" spans="1:10" ht="15">
      <c r="A35" s="168" t="s">
        <v>45</v>
      </c>
      <c r="B35" s="34" t="s">
        <v>21</v>
      </c>
      <c r="C35" s="35" t="s">
        <v>21</v>
      </c>
      <c r="D35" s="35" t="s">
        <v>21</v>
      </c>
      <c r="E35" s="35" t="s">
        <v>119</v>
      </c>
      <c r="F35" s="35" t="s">
        <v>121</v>
      </c>
      <c r="G35" s="35" t="s">
        <v>21</v>
      </c>
      <c r="H35" s="35" t="s">
        <v>21</v>
      </c>
      <c r="I35" s="35" t="s">
        <v>21</v>
      </c>
      <c r="J35" s="36" t="s">
        <v>21</v>
      </c>
    </row>
    <row r="36" spans="1:10" ht="15">
      <c r="A36" s="168" t="s">
        <v>62</v>
      </c>
      <c r="B36" s="34" t="s">
        <v>20</v>
      </c>
      <c r="C36" s="35" t="s">
        <v>20</v>
      </c>
      <c r="D36" s="35" t="s">
        <v>20</v>
      </c>
      <c r="E36" s="35" t="s">
        <v>20</v>
      </c>
      <c r="F36" s="35" t="s">
        <v>20</v>
      </c>
      <c r="G36" s="35" t="s">
        <v>25</v>
      </c>
      <c r="H36" s="35" t="s">
        <v>20</v>
      </c>
      <c r="I36" s="35" t="s">
        <v>25</v>
      </c>
      <c r="J36" s="36" t="s">
        <v>25</v>
      </c>
    </row>
    <row r="37" spans="1:10" ht="15">
      <c r="A37" s="227" t="s">
        <v>287</v>
      </c>
      <c r="B37" s="217"/>
      <c r="C37" s="218"/>
      <c r="D37" s="218"/>
      <c r="E37" s="218"/>
      <c r="F37" s="218"/>
      <c r="G37" s="218"/>
      <c r="H37" s="218"/>
      <c r="I37" s="218"/>
      <c r="J37" s="219"/>
    </row>
    <row r="38" spans="1:10" ht="15">
      <c r="A38" s="168" t="s">
        <v>63</v>
      </c>
      <c r="B38" s="34">
        <v>10</v>
      </c>
      <c r="C38" s="35">
        <v>10</v>
      </c>
      <c r="D38" s="35">
        <v>10</v>
      </c>
      <c r="E38" s="35">
        <v>10</v>
      </c>
      <c r="F38" s="35">
        <v>10</v>
      </c>
      <c r="G38" s="35" t="s">
        <v>284</v>
      </c>
      <c r="H38" s="35" t="s">
        <v>284</v>
      </c>
      <c r="I38" s="35" t="s">
        <v>284</v>
      </c>
      <c r="J38" s="36" t="s">
        <v>284</v>
      </c>
    </row>
    <row r="39" spans="1:10" ht="15">
      <c r="A39" s="168" t="s">
        <v>64</v>
      </c>
      <c r="B39" s="34" t="s">
        <v>284</v>
      </c>
      <c r="C39" s="35">
        <v>15</v>
      </c>
      <c r="D39" s="35">
        <v>15</v>
      </c>
      <c r="E39" s="35">
        <v>15</v>
      </c>
      <c r="F39" s="35">
        <v>15</v>
      </c>
      <c r="G39" s="35" t="s">
        <v>284</v>
      </c>
      <c r="H39" s="35" t="s">
        <v>284</v>
      </c>
      <c r="I39" s="35" t="s">
        <v>284</v>
      </c>
      <c r="J39" s="36" t="s">
        <v>284</v>
      </c>
    </row>
    <row r="40" spans="1:10" ht="15">
      <c r="A40" s="168" t="s">
        <v>45</v>
      </c>
      <c r="B40" s="34" t="s">
        <v>54</v>
      </c>
      <c r="C40" s="35" t="s">
        <v>21</v>
      </c>
      <c r="D40" s="35" t="s">
        <v>21</v>
      </c>
      <c r="E40" s="35" t="s">
        <v>21</v>
      </c>
      <c r="F40" s="35" t="s">
        <v>121</v>
      </c>
      <c r="G40" s="35" t="s">
        <v>284</v>
      </c>
      <c r="H40" s="35" t="s">
        <v>284</v>
      </c>
      <c r="I40" s="35" t="s">
        <v>284</v>
      </c>
      <c r="J40" s="36" t="s">
        <v>284</v>
      </c>
    </row>
    <row r="41" spans="1:10" ht="15">
      <c r="A41" s="168" t="s">
        <v>65</v>
      </c>
      <c r="B41" s="34" t="s">
        <v>284</v>
      </c>
      <c r="C41" s="35" t="s">
        <v>20</v>
      </c>
      <c r="D41" s="35" t="s">
        <v>20</v>
      </c>
      <c r="E41" s="35" t="s">
        <v>20</v>
      </c>
      <c r="F41" s="35" t="s">
        <v>20</v>
      </c>
      <c r="G41" s="35" t="s">
        <v>284</v>
      </c>
      <c r="H41" s="35" t="s">
        <v>284</v>
      </c>
      <c r="I41" s="35" t="s">
        <v>284</v>
      </c>
      <c r="J41" s="36" t="s">
        <v>284</v>
      </c>
    </row>
    <row r="42" spans="1:10" ht="15">
      <c r="A42" s="168" t="s">
        <v>66</v>
      </c>
      <c r="B42" s="34" t="s">
        <v>20</v>
      </c>
      <c r="C42" s="35" t="s">
        <v>20</v>
      </c>
      <c r="D42" s="35" t="s">
        <v>20</v>
      </c>
      <c r="E42" s="35" t="s">
        <v>20</v>
      </c>
      <c r="F42" s="35" t="s">
        <v>20</v>
      </c>
      <c r="G42" s="35" t="s">
        <v>284</v>
      </c>
      <c r="H42" s="35" t="s">
        <v>284</v>
      </c>
      <c r="I42" s="35" t="s">
        <v>284</v>
      </c>
      <c r="J42" s="36" t="s">
        <v>284</v>
      </c>
    </row>
    <row r="43" spans="1:10" ht="15">
      <c r="A43" s="168" t="s">
        <v>67</v>
      </c>
      <c r="B43" s="34" t="s">
        <v>25</v>
      </c>
      <c r="C43" s="35" t="s">
        <v>20</v>
      </c>
      <c r="D43" s="35" t="s">
        <v>20</v>
      </c>
      <c r="E43" s="35" t="s">
        <v>20</v>
      </c>
      <c r="F43" s="35" t="s">
        <v>20</v>
      </c>
      <c r="G43" s="35" t="s">
        <v>284</v>
      </c>
      <c r="H43" s="35" t="s">
        <v>284</v>
      </c>
      <c r="I43" s="35" t="s">
        <v>284</v>
      </c>
      <c r="J43" s="36" t="s">
        <v>284</v>
      </c>
    </row>
    <row r="44" spans="1:10" ht="15">
      <c r="A44" s="168" t="s">
        <v>68</v>
      </c>
      <c r="B44" s="34" t="s">
        <v>20</v>
      </c>
      <c r="C44" s="35" t="s">
        <v>20</v>
      </c>
      <c r="D44" s="35" t="s">
        <v>20</v>
      </c>
      <c r="E44" s="35" t="s">
        <v>20</v>
      </c>
      <c r="F44" s="35" t="s">
        <v>20</v>
      </c>
      <c r="G44" s="35" t="s">
        <v>284</v>
      </c>
      <c r="H44" s="35" t="s">
        <v>284</v>
      </c>
      <c r="I44" s="35" t="s">
        <v>284</v>
      </c>
      <c r="J44" s="36" t="s">
        <v>284</v>
      </c>
    </row>
    <row r="45" spans="1:10" ht="15">
      <c r="A45" s="168" t="s">
        <v>69</v>
      </c>
      <c r="B45" s="34" t="s">
        <v>20</v>
      </c>
      <c r="C45" s="35" t="s">
        <v>20</v>
      </c>
      <c r="D45" s="35" t="s">
        <v>20</v>
      </c>
      <c r="E45" s="35" t="s">
        <v>20</v>
      </c>
      <c r="F45" s="35" t="s">
        <v>20</v>
      </c>
      <c r="G45" s="35" t="s">
        <v>284</v>
      </c>
      <c r="H45" s="35" t="s">
        <v>284</v>
      </c>
      <c r="I45" s="35" t="s">
        <v>284</v>
      </c>
      <c r="J45" s="36" t="s">
        <v>284</v>
      </c>
    </row>
    <row r="46" spans="1:10" ht="15">
      <c r="A46" s="227" t="s">
        <v>288</v>
      </c>
      <c r="B46" s="220" t="s">
        <v>25</v>
      </c>
      <c r="C46" s="221" t="s">
        <v>117</v>
      </c>
      <c r="D46" s="221" t="s">
        <v>117</v>
      </c>
      <c r="E46" s="221" t="s">
        <v>117</v>
      </c>
      <c r="F46" s="221" t="s">
        <v>117</v>
      </c>
      <c r="G46" s="221" t="s">
        <v>25</v>
      </c>
      <c r="H46" s="221" t="s">
        <v>25</v>
      </c>
      <c r="I46" s="221" t="s">
        <v>25</v>
      </c>
      <c r="J46" s="222" t="s">
        <v>25</v>
      </c>
    </row>
    <row r="47" spans="1:10" ht="15">
      <c r="A47" s="168" t="s">
        <v>70</v>
      </c>
      <c r="B47" s="34" t="s">
        <v>284</v>
      </c>
      <c r="C47" s="35">
        <v>33.6</v>
      </c>
      <c r="D47" s="35">
        <v>33.6</v>
      </c>
      <c r="E47" s="35">
        <v>33.6</v>
      </c>
      <c r="F47" s="35">
        <v>33.6</v>
      </c>
      <c r="G47" s="35" t="s">
        <v>284</v>
      </c>
      <c r="H47" s="35" t="s">
        <v>284</v>
      </c>
      <c r="I47" s="35" t="s">
        <v>284</v>
      </c>
      <c r="J47" s="36" t="s">
        <v>284</v>
      </c>
    </row>
    <row r="48" spans="1:10" ht="15">
      <c r="A48" s="168" t="s">
        <v>71</v>
      </c>
      <c r="B48" s="34" t="s">
        <v>284</v>
      </c>
      <c r="C48" s="35" t="s">
        <v>51</v>
      </c>
      <c r="D48" s="35" t="s">
        <v>51</v>
      </c>
      <c r="E48" s="35" t="s">
        <v>51</v>
      </c>
      <c r="F48" s="35" t="s">
        <v>51</v>
      </c>
      <c r="G48" s="35" t="s">
        <v>284</v>
      </c>
      <c r="H48" s="35" t="s">
        <v>284</v>
      </c>
      <c r="I48" s="35" t="s">
        <v>284</v>
      </c>
      <c r="J48" s="36" t="s">
        <v>284</v>
      </c>
    </row>
    <row r="49" spans="1:10" ht="15">
      <c r="A49" s="168" t="s">
        <v>72</v>
      </c>
      <c r="B49" s="34" t="s">
        <v>284</v>
      </c>
      <c r="C49" s="35" t="s">
        <v>20</v>
      </c>
      <c r="D49" s="35" t="s">
        <v>20</v>
      </c>
      <c r="E49" s="35" t="s">
        <v>20</v>
      </c>
      <c r="F49" s="35" t="s">
        <v>20</v>
      </c>
      <c r="G49" s="35" t="s">
        <v>284</v>
      </c>
      <c r="H49" s="35" t="s">
        <v>284</v>
      </c>
      <c r="I49" s="35" t="s">
        <v>284</v>
      </c>
      <c r="J49" s="36" t="s">
        <v>284</v>
      </c>
    </row>
    <row r="50" spans="1:10" ht="15">
      <c r="A50" s="168" t="s">
        <v>73</v>
      </c>
      <c r="B50" s="34" t="s">
        <v>284</v>
      </c>
      <c r="C50" s="35" t="s">
        <v>20</v>
      </c>
      <c r="D50" s="35" t="s">
        <v>20</v>
      </c>
      <c r="E50" s="35" t="s">
        <v>20</v>
      </c>
      <c r="F50" s="35" t="s">
        <v>20</v>
      </c>
      <c r="G50" s="35" t="s">
        <v>284</v>
      </c>
      <c r="H50" s="35" t="s">
        <v>284</v>
      </c>
      <c r="I50" s="35" t="s">
        <v>284</v>
      </c>
      <c r="J50" s="36" t="s">
        <v>284</v>
      </c>
    </row>
    <row r="51" spans="1:10" ht="15">
      <c r="A51" s="227" t="s">
        <v>289</v>
      </c>
      <c r="B51" s="217"/>
      <c r="C51" s="218"/>
      <c r="D51" s="218"/>
      <c r="E51" s="218"/>
      <c r="F51" s="218"/>
      <c r="G51" s="218"/>
      <c r="H51" s="218"/>
      <c r="I51" s="218"/>
      <c r="J51" s="219"/>
    </row>
    <row r="52" spans="1:10" ht="15">
      <c r="A52" s="168" t="s">
        <v>74</v>
      </c>
      <c r="B52" s="34" t="s">
        <v>118</v>
      </c>
      <c r="C52" s="35" t="s">
        <v>118</v>
      </c>
      <c r="D52" s="35" t="s">
        <v>38</v>
      </c>
      <c r="E52" s="35" t="s">
        <v>118</v>
      </c>
      <c r="F52" s="35" t="s">
        <v>38</v>
      </c>
      <c r="G52" s="35" t="s">
        <v>118</v>
      </c>
      <c r="H52" s="35" t="s">
        <v>38</v>
      </c>
      <c r="I52" s="35" t="s">
        <v>118</v>
      </c>
      <c r="J52" s="36" t="s">
        <v>38</v>
      </c>
    </row>
    <row r="53" spans="1:10" ht="15">
      <c r="A53" s="168" t="s">
        <v>75</v>
      </c>
      <c r="B53" s="34" t="s">
        <v>115</v>
      </c>
      <c r="C53" s="35" t="s">
        <v>115</v>
      </c>
      <c r="D53" s="35" t="s">
        <v>115</v>
      </c>
      <c r="E53" s="35" t="s">
        <v>115</v>
      </c>
      <c r="F53" s="35" t="s">
        <v>115</v>
      </c>
      <c r="G53" s="35" t="s">
        <v>115</v>
      </c>
      <c r="H53" s="35" t="s">
        <v>115</v>
      </c>
      <c r="I53" s="35" t="s">
        <v>115</v>
      </c>
      <c r="J53" s="36" t="s">
        <v>115</v>
      </c>
    </row>
    <row r="54" spans="1:10" ht="15">
      <c r="A54" s="168" t="s">
        <v>76</v>
      </c>
      <c r="B54" s="34" t="s">
        <v>20</v>
      </c>
      <c r="C54" s="35" t="s">
        <v>20</v>
      </c>
      <c r="D54" s="35" t="s">
        <v>20</v>
      </c>
      <c r="E54" s="35" t="s">
        <v>20</v>
      </c>
      <c r="F54" s="35" t="s">
        <v>20</v>
      </c>
      <c r="G54" s="35" t="s">
        <v>20</v>
      </c>
      <c r="H54" s="35" t="s">
        <v>20</v>
      </c>
      <c r="I54" s="35" t="s">
        <v>20</v>
      </c>
      <c r="J54" s="36" t="s">
        <v>20</v>
      </c>
    </row>
    <row r="55" spans="1:10" ht="15">
      <c r="A55" s="168" t="s">
        <v>77</v>
      </c>
      <c r="B55" s="34" t="s">
        <v>20</v>
      </c>
      <c r="C55" s="35" t="s">
        <v>20</v>
      </c>
      <c r="D55" s="35" t="s">
        <v>20</v>
      </c>
      <c r="E55" s="35" t="s">
        <v>20</v>
      </c>
      <c r="F55" s="35" t="s">
        <v>20</v>
      </c>
      <c r="G55" s="35" t="s">
        <v>20</v>
      </c>
      <c r="H55" s="35" t="s">
        <v>20</v>
      </c>
      <c r="I55" s="35" t="s">
        <v>20</v>
      </c>
      <c r="J55" s="36" t="s">
        <v>20</v>
      </c>
    </row>
    <row r="56" spans="1:10" ht="15">
      <c r="A56" s="227" t="s">
        <v>290</v>
      </c>
      <c r="B56" s="217"/>
      <c r="C56" s="218"/>
      <c r="D56" s="218"/>
      <c r="E56" s="218"/>
      <c r="F56" s="218"/>
      <c r="G56" s="218"/>
      <c r="H56" s="218"/>
      <c r="I56" s="218"/>
      <c r="J56" s="219"/>
    </row>
    <row r="57" spans="1:10" ht="15">
      <c r="A57" s="168" t="s">
        <v>78</v>
      </c>
      <c r="B57" s="34" t="s">
        <v>25</v>
      </c>
      <c r="C57" s="35" t="s">
        <v>20</v>
      </c>
      <c r="D57" s="35" t="s">
        <v>20</v>
      </c>
      <c r="E57" s="35" t="s">
        <v>20</v>
      </c>
      <c r="F57" s="35" t="s">
        <v>20</v>
      </c>
      <c r="G57" s="35" t="s">
        <v>284</v>
      </c>
      <c r="H57" s="35" t="s">
        <v>284</v>
      </c>
      <c r="I57" s="35" t="s">
        <v>284</v>
      </c>
      <c r="J57" s="36" t="s">
        <v>284</v>
      </c>
    </row>
    <row r="58" spans="1:10" ht="15">
      <c r="A58" s="168" t="s">
        <v>79</v>
      </c>
      <c r="B58" s="34">
        <v>100</v>
      </c>
      <c r="C58" s="35">
        <v>250</v>
      </c>
      <c r="D58" s="35">
        <v>250</v>
      </c>
      <c r="E58" s="35">
        <v>250</v>
      </c>
      <c r="F58" s="35">
        <v>250</v>
      </c>
      <c r="G58" s="35">
        <v>100</v>
      </c>
      <c r="H58" s="35">
        <v>100</v>
      </c>
      <c r="I58" s="35">
        <v>100</v>
      </c>
      <c r="J58" s="36">
        <v>100</v>
      </c>
    </row>
    <row r="59" spans="1:10" ht="15">
      <c r="A59" s="168" t="s">
        <v>80</v>
      </c>
      <c r="B59" s="34">
        <v>1</v>
      </c>
      <c r="C59" s="35">
        <v>1</v>
      </c>
      <c r="D59" s="35">
        <v>1</v>
      </c>
      <c r="E59" s="35">
        <v>1</v>
      </c>
      <c r="F59" s="35">
        <v>1</v>
      </c>
      <c r="G59" s="35">
        <v>1</v>
      </c>
      <c r="H59" s="35">
        <v>1</v>
      </c>
      <c r="I59" s="35">
        <v>1</v>
      </c>
      <c r="J59" s="36">
        <v>1</v>
      </c>
    </row>
    <row r="60" spans="1:10" ht="15">
      <c r="A60" s="168" t="s">
        <v>81</v>
      </c>
      <c r="B60" s="34" t="s">
        <v>25</v>
      </c>
      <c r="C60" s="35" t="s">
        <v>20</v>
      </c>
      <c r="D60" s="35" t="s">
        <v>20</v>
      </c>
      <c r="E60" s="35" t="s">
        <v>20</v>
      </c>
      <c r="F60" s="35" t="s">
        <v>20</v>
      </c>
      <c r="G60" s="35" t="s">
        <v>25</v>
      </c>
      <c r="H60" s="35" t="s">
        <v>25</v>
      </c>
      <c r="I60" s="35" t="s">
        <v>25</v>
      </c>
      <c r="J60" s="36" t="s">
        <v>304</v>
      </c>
    </row>
    <row r="61" spans="1:10" ht="15">
      <c r="A61" s="168" t="s">
        <v>82</v>
      </c>
      <c r="B61" s="34" t="s">
        <v>25</v>
      </c>
      <c r="C61" s="35" t="s">
        <v>25</v>
      </c>
      <c r="D61" s="35" t="s">
        <v>20</v>
      </c>
      <c r="E61" s="35" t="s">
        <v>25</v>
      </c>
      <c r="F61" s="35" t="s">
        <v>20</v>
      </c>
      <c r="G61" s="35" t="s">
        <v>25</v>
      </c>
      <c r="H61" s="35" t="s">
        <v>25</v>
      </c>
      <c r="I61" s="35" t="s">
        <v>25</v>
      </c>
      <c r="J61" s="36" t="s">
        <v>20</v>
      </c>
    </row>
    <row r="62" spans="1:10" ht="15">
      <c r="A62" s="168" t="s">
        <v>83</v>
      </c>
      <c r="B62" s="34">
        <v>100</v>
      </c>
      <c r="C62" s="35">
        <v>150</v>
      </c>
      <c r="D62" s="35">
        <v>150</v>
      </c>
      <c r="E62" s="35">
        <v>150</v>
      </c>
      <c r="F62" s="35">
        <v>150</v>
      </c>
      <c r="G62" s="35">
        <v>100</v>
      </c>
      <c r="H62" s="35">
        <v>150</v>
      </c>
      <c r="I62" s="35">
        <v>100</v>
      </c>
      <c r="J62" s="36">
        <v>100</v>
      </c>
    </row>
    <row r="63" spans="1:10" ht="15">
      <c r="A63" s="168" t="s">
        <v>84</v>
      </c>
      <c r="B63" s="34" t="s">
        <v>25</v>
      </c>
      <c r="C63" s="35" t="s">
        <v>25</v>
      </c>
      <c r="D63" s="35" t="s">
        <v>25</v>
      </c>
      <c r="E63" s="35" t="s">
        <v>25</v>
      </c>
      <c r="F63" s="35" t="s">
        <v>25</v>
      </c>
      <c r="G63" s="35" t="s">
        <v>25</v>
      </c>
      <c r="H63" s="35" t="s">
        <v>25</v>
      </c>
      <c r="I63" s="35" t="s">
        <v>25</v>
      </c>
      <c r="J63" s="36" t="s">
        <v>25</v>
      </c>
    </row>
    <row r="64" spans="1:10" ht="15">
      <c r="A64" s="168" t="s">
        <v>85</v>
      </c>
      <c r="B64" s="34" t="s">
        <v>25</v>
      </c>
      <c r="C64" s="35" t="s">
        <v>25</v>
      </c>
      <c r="D64" s="35" t="s">
        <v>25</v>
      </c>
      <c r="E64" s="35" t="s">
        <v>25</v>
      </c>
      <c r="F64" s="35" t="s">
        <v>25</v>
      </c>
      <c r="G64" s="35" t="s">
        <v>25</v>
      </c>
      <c r="H64" s="35" t="s">
        <v>25</v>
      </c>
      <c r="I64" s="35" t="s">
        <v>25</v>
      </c>
      <c r="J64" s="36" t="s">
        <v>25</v>
      </c>
    </row>
    <row r="65" spans="1:10" ht="15">
      <c r="A65" s="227" t="s">
        <v>291</v>
      </c>
      <c r="B65" s="217"/>
      <c r="C65" s="218"/>
      <c r="D65" s="218"/>
      <c r="E65" s="218"/>
      <c r="F65" s="218"/>
      <c r="G65" s="218"/>
      <c r="H65" s="218"/>
      <c r="I65" s="218"/>
      <c r="J65" s="219"/>
    </row>
    <row r="66" spans="1:10" ht="15">
      <c r="A66" s="168" t="s">
        <v>86</v>
      </c>
      <c r="B66" s="34" t="s">
        <v>25</v>
      </c>
      <c r="C66" s="35" t="s">
        <v>20</v>
      </c>
      <c r="D66" s="35" t="s">
        <v>20</v>
      </c>
      <c r="E66" s="35" t="s">
        <v>20</v>
      </c>
      <c r="F66" s="35" t="s">
        <v>20</v>
      </c>
      <c r="G66" s="35" t="s">
        <v>25</v>
      </c>
      <c r="H66" s="35" t="s">
        <v>20</v>
      </c>
      <c r="I66" s="35" t="s">
        <v>25</v>
      </c>
      <c r="J66" s="36" t="s">
        <v>25</v>
      </c>
    </row>
    <row r="67" spans="1:10" ht="15">
      <c r="A67" s="168" t="s">
        <v>87</v>
      </c>
      <c r="B67" s="34" t="s">
        <v>20</v>
      </c>
      <c r="C67" s="35" t="s">
        <v>20</v>
      </c>
      <c r="D67" s="35" t="s">
        <v>20</v>
      </c>
      <c r="E67" s="35" t="s">
        <v>20</v>
      </c>
      <c r="F67" s="35" t="s">
        <v>20</v>
      </c>
      <c r="G67" s="35" t="s">
        <v>284</v>
      </c>
      <c r="H67" s="35" t="s">
        <v>284</v>
      </c>
      <c r="I67" s="35" t="s">
        <v>284</v>
      </c>
      <c r="J67" s="36" t="s">
        <v>284</v>
      </c>
    </row>
    <row r="68" spans="1:10" ht="15">
      <c r="A68" s="168" t="s">
        <v>88</v>
      </c>
      <c r="B68" s="34" t="s">
        <v>20</v>
      </c>
      <c r="C68" s="35" t="s">
        <v>20</v>
      </c>
      <c r="D68" s="35" t="s">
        <v>20</v>
      </c>
      <c r="E68" s="35" t="s">
        <v>20</v>
      </c>
      <c r="F68" s="35" t="s">
        <v>20</v>
      </c>
      <c r="G68" s="35" t="s">
        <v>284</v>
      </c>
      <c r="H68" s="35" t="s">
        <v>284</v>
      </c>
      <c r="I68" s="35" t="s">
        <v>284</v>
      </c>
      <c r="J68" s="36" t="s">
        <v>284</v>
      </c>
    </row>
    <row r="69" spans="1:10" ht="15">
      <c r="A69" s="168" t="s">
        <v>89</v>
      </c>
      <c r="B69" s="34" t="s">
        <v>25</v>
      </c>
      <c r="C69" s="35" t="s">
        <v>25</v>
      </c>
      <c r="D69" s="35" t="s">
        <v>25</v>
      </c>
      <c r="E69" s="35" t="s">
        <v>25</v>
      </c>
      <c r="F69" s="35" t="s">
        <v>25</v>
      </c>
      <c r="G69" s="35" t="s">
        <v>25</v>
      </c>
      <c r="H69" s="35" t="s">
        <v>25</v>
      </c>
      <c r="I69" s="35" t="s">
        <v>25</v>
      </c>
      <c r="J69" s="36" t="s">
        <v>25</v>
      </c>
    </row>
    <row r="70" spans="1:10" ht="15">
      <c r="A70" s="168" t="s">
        <v>90</v>
      </c>
      <c r="B70" s="34" t="s">
        <v>25</v>
      </c>
      <c r="C70" s="35" t="s">
        <v>25</v>
      </c>
      <c r="D70" s="35" t="s">
        <v>25</v>
      </c>
      <c r="E70" s="35" t="s">
        <v>25</v>
      </c>
      <c r="F70" s="35" t="s">
        <v>25</v>
      </c>
      <c r="G70" s="35" t="s">
        <v>25</v>
      </c>
      <c r="H70" s="35" t="s">
        <v>25</v>
      </c>
      <c r="I70" s="35" t="s">
        <v>25</v>
      </c>
      <c r="J70" s="36" t="s">
        <v>25</v>
      </c>
    </row>
    <row r="71" spans="1:10" ht="15">
      <c r="A71" s="168" t="s">
        <v>91</v>
      </c>
      <c r="B71" s="34" t="s">
        <v>20</v>
      </c>
      <c r="C71" s="35" t="s">
        <v>20</v>
      </c>
      <c r="D71" s="35" t="s">
        <v>20</v>
      </c>
      <c r="E71" s="35" t="s">
        <v>20</v>
      </c>
      <c r="F71" s="35" t="s">
        <v>20</v>
      </c>
      <c r="G71" s="35" t="s">
        <v>20</v>
      </c>
      <c r="H71" s="35" t="s">
        <v>20</v>
      </c>
      <c r="I71" s="35" t="s">
        <v>20</v>
      </c>
      <c r="J71" s="36" t="s">
        <v>20</v>
      </c>
    </row>
    <row r="72" spans="1:10" ht="15">
      <c r="A72" s="227" t="s">
        <v>292</v>
      </c>
      <c r="B72" s="217"/>
      <c r="C72" s="218"/>
      <c r="D72" s="218"/>
      <c r="E72" s="218"/>
      <c r="F72" s="218"/>
      <c r="G72" s="218"/>
      <c r="H72" s="218"/>
      <c r="I72" s="218"/>
      <c r="J72" s="219"/>
    </row>
    <row r="73" spans="1:10" ht="15">
      <c r="A73" s="168" t="s">
        <v>92</v>
      </c>
      <c r="B73" s="34" t="s">
        <v>25</v>
      </c>
      <c r="C73" s="35" t="s">
        <v>20</v>
      </c>
      <c r="D73" s="35" t="s">
        <v>20</v>
      </c>
      <c r="E73" s="35" t="s">
        <v>20</v>
      </c>
      <c r="F73" s="35" t="s">
        <v>20</v>
      </c>
      <c r="G73" s="35" t="s">
        <v>25</v>
      </c>
      <c r="H73" s="35" t="s">
        <v>25</v>
      </c>
      <c r="I73" s="35" t="s">
        <v>25</v>
      </c>
      <c r="J73" s="36" t="s">
        <v>20</v>
      </c>
    </row>
    <row r="74" spans="1:10" ht="15">
      <c r="A74" s="168" t="s">
        <v>93</v>
      </c>
      <c r="B74" s="34" t="s">
        <v>25</v>
      </c>
      <c r="C74" s="35" t="s">
        <v>20</v>
      </c>
      <c r="D74" s="35" t="s">
        <v>20</v>
      </c>
      <c r="E74" s="35" t="s">
        <v>20</v>
      </c>
      <c r="F74" s="35" t="s">
        <v>20</v>
      </c>
      <c r="G74" s="35" t="s">
        <v>25</v>
      </c>
      <c r="H74" s="35" t="s">
        <v>25</v>
      </c>
      <c r="I74" s="35" t="s">
        <v>25</v>
      </c>
      <c r="J74" s="36"/>
    </row>
    <row r="75" spans="1:10" ht="15">
      <c r="A75" s="227" t="s">
        <v>293</v>
      </c>
      <c r="B75" s="217"/>
      <c r="C75" s="218"/>
      <c r="D75" s="218"/>
      <c r="E75" s="218"/>
      <c r="F75" s="218"/>
      <c r="G75" s="218"/>
      <c r="H75" s="218"/>
      <c r="I75" s="218"/>
      <c r="J75" s="219"/>
    </row>
    <row r="76" spans="1:10" ht="15">
      <c r="A76" s="168" t="s">
        <v>94</v>
      </c>
      <c r="B76" s="34" t="s">
        <v>120</v>
      </c>
      <c r="C76" s="35" t="s">
        <v>122</v>
      </c>
      <c r="D76" s="35" t="s">
        <v>302</v>
      </c>
      <c r="E76" s="35" t="s">
        <v>124</v>
      </c>
      <c r="F76" s="35" t="s">
        <v>113</v>
      </c>
      <c r="G76" s="35" t="s">
        <v>120</v>
      </c>
      <c r="H76" s="35" t="s">
        <v>113</v>
      </c>
      <c r="I76" s="35" t="s">
        <v>120</v>
      </c>
      <c r="J76" s="36" t="s">
        <v>113</v>
      </c>
    </row>
    <row r="77" spans="1:10" ht="60">
      <c r="A77" s="224" t="s">
        <v>13</v>
      </c>
      <c r="B77" s="37" t="s">
        <v>36</v>
      </c>
      <c r="C77" s="38" t="s">
        <v>294</v>
      </c>
      <c r="D77" s="38" t="s">
        <v>37</v>
      </c>
      <c r="E77" s="38" t="s">
        <v>37</v>
      </c>
      <c r="F77" s="38" t="s">
        <v>103</v>
      </c>
      <c r="G77" s="38" t="s">
        <v>36</v>
      </c>
      <c r="H77" s="38" t="s">
        <v>35</v>
      </c>
      <c r="I77" s="38" t="s">
        <v>127</v>
      </c>
      <c r="J77" s="39" t="s">
        <v>35</v>
      </c>
    </row>
    <row r="78" spans="1:10" ht="15">
      <c r="A78" s="168" t="s">
        <v>95</v>
      </c>
      <c r="B78" s="34" t="s">
        <v>284</v>
      </c>
      <c r="C78" s="35" t="s">
        <v>104</v>
      </c>
      <c r="D78" s="35" t="s">
        <v>104</v>
      </c>
      <c r="E78" s="35" t="s">
        <v>104</v>
      </c>
      <c r="F78" s="35" t="s">
        <v>104</v>
      </c>
      <c r="G78" s="35" t="s">
        <v>284</v>
      </c>
      <c r="H78" s="35" t="s">
        <v>104</v>
      </c>
      <c r="I78" s="35" t="s">
        <v>284</v>
      </c>
      <c r="J78" s="36" t="s">
        <v>104</v>
      </c>
    </row>
    <row r="79" spans="1:10" ht="15">
      <c r="A79" s="168" t="s">
        <v>96</v>
      </c>
      <c r="B79" s="34" t="s">
        <v>284</v>
      </c>
      <c r="C79" s="35" t="s">
        <v>295</v>
      </c>
      <c r="D79" s="35" t="s">
        <v>105</v>
      </c>
      <c r="E79" s="35" t="s">
        <v>105</v>
      </c>
      <c r="F79" s="35" t="s">
        <v>105</v>
      </c>
      <c r="G79" s="35" t="s">
        <v>284</v>
      </c>
      <c r="H79" s="35" t="s">
        <v>105</v>
      </c>
      <c r="I79" s="35" t="s">
        <v>284</v>
      </c>
      <c r="J79" s="36" t="s">
        <v>105</v>
      </c>
    </row>
    <row r="80" spans="1:10" ht="15">
      <c r="A80" s="168" t="s">
        <v>97</v>
      </c>
      <c r="B80" s="34" t="s">
        <v>114</v>
      </c>
      <c r="C80" s="35" t="s">
        <v>296</v>
      </c>
      <c r="D80" s="35" t="s">
        <v>138</v>
      </c>
      <c r="E80" s="35" t="s">
        <v>125</v>
      </c>
      <c r="F80" s="35" t="s">
        <v>114</v>
      </c>
      <c r="G80" s="35" t="s">
        <v>114</v>
      </c>
      <c r="H80" s="35" t="s">
        <v>141</v>
      </c>
      <c r="I80" s="35" t="s">
        <v>106</v>
      </c>
      <c r="J80" s="36" t="s">
        <v>114</v>
      </c>
    </row>
    <row r="81" spans="1:10" ht="30">
      <c r="A81" s="224" t="s">
        <v>98</v>
      </c>
      <c r="B81" s="37" t="s">
        <v>129</v>
      </c>
      <c r="C81" s="38" t="s">
        <v>297</v>
      </c>
      <c r="D81" s="38" t="s">
        <v>107</v>
      </c>
      <c r="E81" s="38" t="s">
        <v>126</v>
      </c>
      <c r="F81" s="38" t="s">
        <v>107</v>
      </c>
      <c r="G81" s="38" t="s">
        <v>107</v>
      </c>
      <c r="H81" s="38" t="s">
        <v>139</v>
      </c>
      <c r="I81" s="38" t="s">
        <v>123</v>
      </c>
      <c r="J81" s="39" t="s">
        <v>305</v>
      </c>
    </row>
    <row r="82" spans="1:10" ht="15">
      <c r="A82" s="227" t="s">
        <v>298</v>
      </c>
      <c r="B82" s="217"/>
      <c r="C82" s="218"/>
      <c r="D82" s="218"/>
      <c r="E82" s="218"/>
      <c r="F82" s="218"/>
      <c r="G82" s="218"/>
      <c r="H82" s="218"/>
      <c r="I82" s="218"/>
      <c r="J82" s="219"/>
    </row>
    <row r="83" spans="1:10" ht="15">
      <c r="A83" s="168" t="s">
        <v>99</v>
      </c>
      <c r="B83" s="34" t="s">
        <v>25</v>
      </c>
      <c r="C83" s="35" t="s">
        <v>25</v>
      </c>
      <c r="D83" s="35" t="s">
        <v>25</v>
      </c>
      <c r="E83" s="35" t="s">
        <v>25</v>
      </c>
      <c r="F83" s="35" t="s">
        <v>25</v>
      </c>
      <c r="G83" s="35" t="s">
        <v>25</v>
      </c>
      <c r="H83" s="35" t="s">
        <v>25</v>
      </c>
      <c r="I83" s="35" t="s">
        <v>25</v>
      </c>
      <c r="J83" s="36" t="s">
        <v>25</v>
      </c>
    </row>
    <row r="84" spans="1:10" ht="15">
      <c r="A84" s="227" t="s">
        <v>299</v>
      </c>
      <c r="B84" s="217"/>
      <c r="C84" s="218"/>
      <c r="D84" s="218"/>
      <c r="E84" s="218"/>
      <c r="F84" s="218"/>
      <c r="G84" s="218"/>
      <c r="H84" s="218"/>
      <c r="I84" s="218"/>
      <c r="J84" s="219"/>
    </row>
    <row r="85" spans="1:10" ht="15">
      <c r="A85" s="168" t="s">
        <v>100</v>
      </c>
      <c r="B85" s="34" t="s">
        <v>20</v>
      </c>
      <c r="C85" s="35" t="s">
        <v>20</v>
      </c>
      <c r="D85" s="35" t="s">
        <v>20</v>
      </c>
      <c r="E85" s="35" t="s">
        <v>20</v>
      </c>
      <c r="F85" s="35" t="s">
        <v>20</v>
      </c>
      <c r="G85" s="35" t="s">
        <v>20</v>
      </c>
      <c r="H85" s="35" t="s">
        <v>20</v>
      </c>
      <c r="I85" s="35" t="s">
        <v>20</v>
      </c>
      <c r="J85" s="36" t="s">
        <v>20</v>
      </c>
    </row>
    <row r="86" spans="1:10" ht="15.75" thickBot="1">
      <c r="A86" s="169" t="s">
        <v>14</v>
      </c>
      <c r="B86" s="40" t="s">
        <v>20</v>
      </c>
      <c r="C86" s="41" t="s">
        <v>20</v>
      </c>
      <c r="D86" s="41" t="s">
        <v>20</v>
      </c>
      <c r="E86" s="41" t="s">
        <v>20</v>
      </c>
      <c r="F86" s="41" t="s">
        <v>20</v>
      </c>
      <c r="G86" s="41" t="s">
        <v>20</v>
      </c>
      <c r="H86" s="41" t="s">
        <v>20</v>
      </c>
      <c r="I86" s="41" t="s">
        <v>20</v>
      </c>
      <c r="J86" s="42" t="s">
        <v>20</v>
      </c>
    </row>
    <row r="87" spans="1:10" ht="15">
      <c r="A87" s="170" t="s">
        <v>268</v>
      </c>
      <c r="B87" s="83">
        <v>235</v>
      </c>
      <c r="C87" s="84">
        <v>112.68</v>
      </c>
      <c r="D87" s="84">
        <v>1543.72</v>
      </c>
      <c r="E87" s="84">
        <v>640.76</v>
      </c>
      <c r="F87" s="84">
        <v>2245.89</v>
      </c>
      <c r="G87" s="84">
        <v>75.77</v>
      </c>
      <c r="H87" s="84">
        <v>722</v>
      </c>
      <c r="I87" s="84">
        <v>262.06</v>
      </c>
      <c r="J87" s="85">
        <v>718.18</v>
      </c>
    </row>
    <row r="88" spans="1:10" ht="15">
      <c r="A88" s="225" t="s">
        <v>269</v>
      </c>
      <c r="B88" s="245"/>
      <c r="C88" s="246"/>
      <c r="D88" s="246"/>
      <c r="E88" s="246"/>
      <c r="F88" s="246"/>
      <c r="G88" s="246"/>
      <c r="H88" s="246"/>
      <c r="I88" s="246"/>
      <c r="J88" s="247"/>
    </row>
    <row r="89" spans="1:10" ht="15.75" thickBot="1">
      <c r="A89" s="226" t="s">
        <v>357</v>
      </c>
      <c r="B89" s="248"/>
      <c r="C89" s="249"/>
      <c r="D89" s="249"/>
      <c r="E89" s="249"/>
      <c r="F89" s="249"/>
      <c r="G89" s="249"/>
      <c r="H89" s="249"/>
      <c r="I89" s="249"/>
      <c r="J89" s="250"/>
    </row>
    <row r="90" spans="1:10" ht="15">
      <c r="A90" s="142" t="s">
        <v>410</v>
      </c>
      <c r="B90" s="251"/>
      <c r="C90" s="252"/>
      <c r="D90" s="252"/>
      <c r="E90" s="252"/>
      <c r="F90" s="252"/>
      <c r="G90" s="252"/>
      <c r="H90" s="252"/>
      <c r="I90" s="252"/>
      <c r="J90" s="253"/>
    </row>
    <row r="91" spans="1:10" ht="30.75" thickBot="1">
      <c r="A91" s="143" t="s">
        <v>411</v>
      </c>
      <c r="B91" s="254"/>
      <c r="C91" s="255"/>
      <c r="D91" s="255"/>
      <c r="E91" s="255"/>
      <c r="F91" s="255"/>
      <c r="G91" s="255"/>
      <c r="H91" s="255"/>
      <c r="I91" s="255"/>
      <c r="J91" s="256"/>
    </row>
    <row r="92" spans="1:10" ht="15.75" thickBot="1">
      <c r="A92" s="171" t="s">
        <v>300</v>
      </c>
      <c r="B92" s="231">
        <f>B87*B88</f>
        <v>0</v>
      </c>
      <c r="C92" s="232">
        <f aca="true" t="shared" si="0" ref="C92:J92">C87*C88</f>
        <v>0</v>
      </c>
      <c r="D92" s="232">
        <f t="shared" si="0"/>
        <v>0</v>
      </c>
      <c r="E92" s="232">
        <f t="shared" si="0"/>
        <v>0</v>
      </c>
      <c r="F92" s="232">
        <f t="shared" si="0"/>
        <v>0</v>
      </c>
      <c r="G92" s="232">
        <f t="shared" si="0"/>
        <v>0</v>
      </c>
      <c r="H92" s="232">
        <f t="shared" si="0"/>
        <v>0</v>
      </c>
      <c r="I92" s="232">
        <f t="shared" si="0"/>
        <v>0</v>
      </c>
      <c r="J92" s="233">
        <f t="shared" si="0"/>
        <v>0</v>
      </c>
    </row>
    <row r="93" ht="15.75" thickBot="1"/>
    <row r="94" spans="2:10" ht="15.75" thickBot="1">
      <c r="B94" s="446" t="s">
        <v>306</v>
      </c>
      <c r="C94" s="447"/>
      <c r="D94" s="447"/>
      <c r="E94" s="447"/>
      <c r="F94" s="447"/>
      <c r="G94" s="447"/>
      <c r="H94" s="447"/>
      <c r="I94" s="447"/>
      <c r="J94" s="448"/>
    </row>
    <row r="95" spans="1:10" ht="15.75" thickBot="1">
      <c r="A95" s="156" t="s">
        <v>0</v>
      </c>
      <c r="B95" s="132" t="s">
        <v>307</v>
      </c>
      <c r="C95" s="133" t="s">
        <v>308</v>
      </c>
      <c r="D95" s="133" t="s">
        <v>309</v>
      </c>
      <c r="E95" s="133" t="s">
        <v>310</v>
      </c>
      <c r="F95" s="133" t="s">
        <v>311</v>
      </c>
      <c r="G95" s="133" t="s">
        <v>312</v>
      </c>
      <c r="H95" s="133" t="s">
        <v>313</v>
      </c>
      <c r="I95" s="133" t="s">
        <v>314</v>
      </c>
      <c r="J95" s="134" t="s">
        <v>315</v>
      </c>
    </row>
    <row r="96" spans="1:10" ht="15">
      <c r="A96" s="167" t="s">
        <v>316</v>
      </c>
      <c r="B96" s="18">
        <v>0.81</v>
      </c>
      <c r="C96" s="122">
        <v>8.94</v>
      </c>
      <c r="D96" s="122">
        <v>8.94</v>
      </c>
      <c r="E96" s="122">
        <v>2.25</v>
      </c>
      <c r="F96" s="122">
        <v>21.47</v>
      </c>
      <c r="G96" s="122">
        <v>0.64</v>
      </c>
      <c r="H96" s="122">
        <v>6.67</v>
      </c>
      <c r="I96" s="122">
        <v>0.47</v>
      </c>
      <c r="J96" s="19">
        <v>3.45</v>
      </c>
    </row>
    <row r="97" spans="1:10" ht="15.75" thickBot="1">
      <c r="A97" s="168" t="s">
        <v>317</v>
      </c>
      <c r="B97" s="123">
        <v>0</v>
      </c>
      <c r="C97" s="124">
        <v>0</v>
      </c>
      <c r="D97" s="124">
        <v>0</v>
      </c>
      <c r="E97" s="124">
        <v>0.63</v>
      </c>
      <c r="F97" s="124">
        <v>4.21</v>
      </c>
      <c r="G97" s="124">
        <v>0</v>
      </c>
      <c r="H97" s="124">
        <v>0</v>
      </c>
      <c r="I97" s="124">
        <v>0</v>
      </c>
      <c r="J97" s="125">
        <v>0</v>
      </c>
    </row>
    <row r="98" spans="1:10" ht="15">
      <c r="A98" s="170" t="s">
        <v>434</v>
      </c>
      <c r="B98" s="89">
        <f>(B96*12)+(B97*12)</f>
        <v>9.72</v>
      </c>
      <c r="C98" s="90">
        <f aca="true" t="shared" si="1" ref="C98:J98">(C96*12)+(C97*12)</f>
        <v>107.28</v>
      </c>
      <c r="D98" s="90">
        <f t="shared" si="1"/>
        <v>107.28</v>
      </c>
      <c r="E98" s="90">
        <f t="shared" si="1"/>
        <v>34.56</v>
      </c>
      <c r="F98" s="90">
        <f t="shared" si="1"/>
        <v>308.15999999999997</v>
      </c>
      <c r="G98" s="90">
        <f t="shared" si="1"/>
        <v>7.68</v>
      </c>
      <c r="H98" s="90">
        <f t="shared" si="1"/>
        <v>80.03999999999999</v>
      </c>
      <c r="I98" s="90">
        <f t="shared" si="1"/>
        <v>5.64</v>
      </c>
      <c r="J98" s="91">
        <f t="shared" si="1"/>
        <v>41.400000000000006</v>
      </c>
    </row>
    <row r="99" spans="1:10" ht="15">
      <c r="A99" s="226" t="s">
        <v>269</v>
      </c>
      <c r="B99" s="257"/>
      <c r="C99" s="534"/>
      <c r="D99" s="534"/>
      <c r="E99" s="534"/>
      <c r="F99" s="534"/>
      <c r="G99" s="534"/>
      <c r="H99" s="534"/>
      <c r="I99" s="534"/>
      <c r="J99" s="534"/>
    </row>
    <row r="100" spans="1:10" ht="15.75" thickBot="1">
      <c r="A100" s="189" t="s">
        <v>435</v>
      </c>
      <c r="B100" s="258"/>
      <c r="C100" s="535"/>
      <c r="D100" s="535"/>
      <c r="E100" s="535"/>
      <c r="F100" s="535"/>
      <c r="G100" s="535"/>
      <c r="H100" s="535"/>
      <c r="I100" s="535"/>
      <c r="J100" s="535"/>
    </row>
    <row r="101" spans="1:10" ht="15">
      <c r="A101" s="234" t="s">
        <v>410</v>
      </c>
      <c r="B101" s="259"/>
      <c r="C101" s="536"/>
      <c r="D101" s="536"/>
      <c r="E101" s="536"/>
      <c r="F101" s="536"/>
      <c r="G101" s="536"/>
      <c r="H101" s="536"/>
      <c r="I101" s="536"/>
      <c r="J101" s="536"/>
    </row>
    <row r="102" spans="1:10" ht="30.75" thickBot="1">
      <c r="A102" s="235" t="s">
        <v>411</v>
      </c>
      <c r="B102" s="260"/>
      <c r="C102" s="537"/>
      <c r="D102" s="537"/>
      <c r="E102" s="537"/>
      <c r="F102" s="537"/>
      <c r="G102" s="537"/>
      <c r="H102" s="537"/>
      <c r="I102" s="537"/>
      <c r="J102" s="537"/>
    </row>
    <row r="103" spans="1:10" ht="15.75" thickBot="1">
      <c r="A103" s="171" t="s">
        <v>300</v>
      </c>
      <c r="B103" s="238">
        <f>B98*B99</f>
        <v>0</v>
      </c>
      <c r="C103" s="239">
        <f aca="true" t="shared" si="2" ref="C103:J103">C98*C99</f>
        <v>0</v>
      </c>
      <c r="D103" s="239">
        <f t="shared" si="2"/>
        <v>0</v>
      </c>
      <c r="E103" s="239">
        <f t="shared" si="2"/>
        <v>0</v>
      </c>
      <c r="F103" s="239">
        <f t="shared" si="2"/>
        <v>0</v>
      </c>
      <c r="G103" s="239">
        <f t="shared" si="2"/>
        <v>0</v>
      </c>
      <c r="H103" s="239">
        <f t="shared" si="2"/>
        <v>0</v>
      </c>
      <c r="I103" s="239">
        <f t="shared" si="2"/>
        <v>0</v>
      </c>
      <c r="J103" s="240">
        <f t="shared" si="2"/>
        <v>0</v>
      </c>
    </row>
    <row r="104" ht="15.75" thickBot="1"/>
    <row r="105" spans="2:10" ht="15.75" thickBot="1">
      <c r="B105" s="446" t="s">
        <v>280</v>
      </c>
      <c r="C105" s="447"/>
      <c r="D105" s="447"/>
      <c r="E105" s="447"/>
      <c r="F105" s="447"/>
      <c r="G105" s="447"/>
      <c r="H105" s="447"/>
      <c r="I105" s="447"/>
      <c r="J105" s="448"/>
    </row>
    <row r="106" spans="1:10" ht="15.75" thickBot="1">
      <c r="A106" s="236" t="s">
        <v>318</v>
      </c>
      <c r="B106" s="132" t="s">
        <v>307</v>
      </c>
      <c r="C106" s="133" t="s">
        <v>308</v>
      </c>
      <c r="D106" s="133" t="s">
        <v>309</v>
      </c>
      <c r="E106" s="133" t="s">
        <v>310</v>
      </c>
      <c r="F106" s="133" t="s">
        <v>311</v>
      </c>
      <c r="G106" s="133" t="s">
        <v>312</v>
      </c>
      <c r="H106" s="133" t="s">
        <v>313</v>
      </c>
      <c r="I106" s="133" t="s">
        <v>314</v>
      </c>
      <c r="J106" s="134" t="s">
        <v>315</v>
      </c>
    </row>
    <row r="107" spans="1:10" ht="15">
      <c r="A107" s="237" t="s">
        <v>436</v>
      </c>
      <c r="B107" s="89">
        <v>39.94</v>
      </c>
      <c r="C107" s="90">
        <v>109.32</v>
      </c>
      <c r="D107" s="90">
        <v>25.82</v>
      </c>
      <c r="E107" s="90">
        <v>25.77</v>
      </c>
      <c r="F107" s="90">
        <v>33.86</v>
      </c>
      <c r="G107" s="90">
        <v>61.6</v>
      </c>
      <c r="H107" s="90">
        <v>180</v>
      </c>
      <c r="I107" s="90">
        <v>57</v>
      </c>
      <c r="J107" s="91">
        <v>47.04</v>
      </c>
    </row>
    <row r="108" spans="1:10" ht="15.75" thickBot="1">
      <c r="A108" s="226" t="s">
        <v>269</v>
      </c>
      <c r="B108" s="257"/>
      <c r="C108" s="534"/>
      <c r="D108" s="534"/>
      <c r="E108" s="534"/>
      <c r="F108" s="534"/>
      <c r="G108" s="534"/>
      <c r="H108" s="534"/>
      <c r="I108" s="534"/>
      <c r="J108" s="534"/>
    </row>
    <row r="109" spans="1:10" ht="15">
      <c r="A109" s="234" t="s">
        <v>410</v>
      </c>
      <c r="B109" s="259"/>
      <c r="C109" s="536"/>
      <c r="D109" s="536"/>
      <c r="E109" s="536"/>
      <c r="F109" s="536"/>
      <c r="G109" s="536"/>
      <c r="H109" s="536"/>
      <c r="I109" s="536"/>
      <c r="J109" s="536"/>
    </row>
    <row r="110" spans="1:10" ht="30.75" thickBot="1">
      <c r="A110" s="235" t="s">
        <v>411</v>
      </c>
      <c r="B110" s="260"/>
      <c r="C110" s="537"/>
      <c r="D110" s="537"/>
      <c r="E110" s="537"/>
      <c r="F110" s="537"/>
      <c r="G110" s="537"/>
      <c r="H110" s="537"/>
      <c r="I110" s="537"/>
      <c r="J110" s="537"/>
    </row>
    <row r="111" spans="1:10" ht="15.75" thickBot="1">
      <c r="A111" s="171" t="s">
        <v>300</v>
      </c>
      <c r="B111" s="238">
        <f>B107*B108</f>
        <v>0</v>
      </c>
      <c r="C111" s="239">
        <f aca="true" t="shared" si="3" ref="C111:J111">C107*C108</f>
        <v>0</v>
      </c>
      <c r="D111" s="239">
        <f t="shared" si="3"/>
        <v>0</v>
      </c>
      <c r="E111" s="239">
        <f t="shared" si="3"/>
        <v>0</v>
      </c>
      <c r="F111" s="239">
        <f t="shared" si="3"/>
        <v>0</v>
      </c>
      <c r="G111" s="239">
        <f t="shared" si="3"/>
        <v>0</v>
      </c>
      <c r="H111" s="239">
        <f t="shared" si="3"/>
        <v>0</v>
      </c>
      <c r="I111" s="239">
        <f t="shared" si="3"/>
        <v>0</v>
      </c>
      <c r="J111" s="240">
        <f t="shared" si="3"/>
        <v>0</v>
      </c>
    </row>
    <row r="112" ht="15.75" thickBot="1"/>
    <row r="113" spans="1:5" ht="15.75" thickBot="1">
      <c r="A113" s="236" t="s">
        <v>432</v>
      </c>
      <c r="B113" s="241" t="s">
        <v>310</v>
      </c>
      <c r="C113" s="133" t="s">
        <v>311</v>
      </c>
      <c r="D113" s="133" t="s">
        <v>314</v>
      </c>
      <c r="E113" s="134" t="s">
        <v>315</v>
      </c>
    </row>
    <row r="114" spans="1:5" ht="15">
      <c r="A114" s="237" t="s">
        <v>436</v>
      </c>
      <c r="B114" s="86">
        <v>235.05</v>
      </c>
      <c r="C114" s="87">
        <v>183.78</v>
      </c>
      <c r="D114" s="87">
        <v>160.59</v>
      </c>
      <c r="E114" s="88">
        <v>250.32</v>
      </c>
    </row>
    <row r="115" spans="1:5" ht="15.75" thickBot="1">
      <c r="A115" s="226" t="s">
        <v>269</v>
      </c>
      <c r="B115" s="261"/>
      <c r="C115" s="538"/>
      <c r="D115" s="538"/>
      <c r="E115" s="538"/>
    </row>
    <row r="116" spans="1:5" ht="15">
      <c r="A116" s="234" t="s">
        <v>410</v>
      </c>
      <c r="B116" s="262"/>
      <c r="C116" s="539"/>
      <c r="D116" s="539"/>
      <c r="E116" s="539"/>
    </row>
    <row r="117" spans="1:5" ht="30.75" thickBot="1">
      <c r="A117" s="235" t="s">
        <v>411</v>
      </c>
      <c r="B117" s="263"/>
      <c r="C117" s="540"/>
      <c r="D117" s="540"/>
      <c r="E117" s="540"/>
    </row>
    <row r="118" spans="1:5" ht="15.75" thickBot="1">
      <c r="A118" s="171" t="s">
        <v>300</v>
      </c>
      <c r="B118" s="242">
        <f>B114*B115</f>
        <v>0</v>
      </c>
      <c r="C118" s="243">
        <f>C114*C115</f>
        <v>0</v>
      </c>
      <c r="D118" s="243">
        <f>D114*D115</f>
        <v>0</v>
      </c>
      <c r="E118" s="244">
        <f>E114*E115</f>
        <v>0</v>
      </c>
    </row>
    <row r="120" spans="1:9" ht="18.75">
      <c r="A120" s="443" t="s">
        <v>205</v>
      </c>
      <c r="B120" s="444"/>
      <c r="C120" s="444"/>
      <c r="D120" s="444"/>
      <c r="E120" s="444"/>
      <c r="F120" s="444"/>
      <c r="G120" s="445"/>
      <c r="H120" s="264">
        <f>(B92+B103+B111)+(C92+C103+C111)+(D92+D103+D111)+(E92+E103+E111+B118)+(F92+F103+F111+C118)+(G92+G103+G111)+(H92+H103+H111)+(I92+I103+I111+D118)+(J92+J103+J111+E118)</f>
        <v>0</v>
      </c>
      <c r="I120" t="s">
        <v>273</v>
      </c>
    </row>
    <row r="121" spans="1:8" s="5" customFormat="1" ht="18.75">
      <c r="A121" s="9"/>
      <c r="B121" s="9"/>
      <c r="C121" s="9"/>
      <c r="D121" s="9"/>
      <c r="E121" s="9"/>
      <c r="F121" s="9"/>
      <c r="G121" s="9"/>
      <c r="H121" s="107" t="s">
        <v>358</v>
      </c>
    </row>
    <row r="124" ht="15">
      <c r="A124" s="128" t="s">
        <v>370</v>
      </c>
    </row>
    <row r="125" spans="1:7" ht="15">
      <c r="A125" s="130" t="s">
        <v>204</v>
      </c>
      <c r="B125" s="455" t="s">
        <v>431</v>
      </c>
      <c r="C125" s="455"/>
      <c r="D125" s="455"/>
      <c r="E125" s="455"/>
      <c r="F125" s="455"/>
      <c r="G125" s="163" t="s">
        <v>426</v>
      </c>
    </row>
    <row r="126" spans="1:7" ht="15">
      <c r="A126" s="130" t="s">
        <v>307</v>
      </c>
      <c r="B126" s="440" t="s">
        <v>371</v>
      </c>
      <c r="C126" s="441"/>
      <c r="D126" s="441"/>
      <c r="E126" s="441"/>
      <c r="F126" s="441"/>
      <c r="G126" s="164"/>
    </row>
    <row r="127" spans="1:7" ht="15">
      <c r="A127" s="130" t="s">
        <v>308</v>
      </c>
      <c r="B127" s="440" t="s">
        <v>371</v>
      </c>
      <c r="C127" s="441"/>
      <c r="D127" s="441"/>
      <c r="E127" s="441"/>
      <c r="F127" s="441"/>
      <c r="G127" s="164"/>
    </row>
    <row r="128" spans="1:7" ht="15">
      <c r="A128" s="130" t="s">
        <v>309</v>
      </c>
      <c r="B128" s="440" t="s">
        <v>371</v>
      </c>
      <c r="C128" s="441"/>
      <c r="D128" s="441"/>
      <c r="E128" s="441"/>
      <c r="F128" s="441"/>
      <c r="G128" s="164"/>
    </row>
    <row r="129" spans="1:7" ht="15">
      <c r="A129" s="130" t="s">
        <v>310</v>
      </c>
      <c r="B129" s="440" t="s">
        <v>371</v>
      </c>
      <c r="C129" s="441"/>
      <c r="D129" s="441"/>
      <c r="E129" s="441"/>
      <c r="F129" s="441"/>
      <c r="G129" s="164"/>
    </row>
    <row r="130" spans="1:7" ht="15">
      <c r="A130" s="130" t="s">
        <v>311</v>
      </c>
      <c r="B130" s="440" t="s">
        <v>371</v>
      </c>
      <c r="C130" s="441"/>
      <c r="D130" s="441"/>
      <c r="E130" s="441"/>
      <c r="F130" s="441"/>
      <c r="G130" s="164"/>
    </row>
    <row r="131" spans="1:7" ht="15">
      <c r="A131" s="130" t="s">
        <v>312</v>
      </c>
      <c r="B131" s="440" t="s">
        <v>371</v>
      </c>
      <c r="C131" s="441"/>
      <c r="D131" s="441"/>
      <c r="E131" s="441"/>
      <c r="F131" s="441"/>
      <c r="G131" s="164"/>
    </row>
    <row r="132" spans="1:7" ht="15">
      <c r="A132" s="130" t="s">
        <v>313</v>
      </c>
      <c r="B132" s="440" t="s">
        <v>371</v>
      </c>
      <c r="C132" s="441"/>
      <c r="D132" s="441"/>
      <c r="E132" s="441"/>
      <c r="F132" s="441"/>
      <c r="G132" s="164"/>
    </row>
    <row r="133" spans="1:7" ht="15">
      <c r="A133" s="130" t="s">
        <v>314</v>
      </c>
      <c r="B133" s="440" t="s">
        <v>371</v>
      </c>
      <c r="C133" s="441"/>
      <c r="D133" s="441"/>
      <c r="E133" s="441"/>
      <c r="F133" s="441"/>
      <c r="G133" s="164"/>
    </row>
    <row r="134" spans="1:7" ht="15">
      <c r="A134" s="130" t="s">
        <v>315</v>
      </c>
      <c r="B134" s="440" t="s">
        <v>371</v>
      </c>
      <c r="C134" s="441"/>
      <c r="D134" s="441"/>
      <c r="E134" s="441"/>
      <c r="F134" s="441"/>
      <c r="G134" s="164"/>
    </row>
    <row r="1422" ht="15">
      <c r="B1422" t="s">
        <v>371</v>
      </c>
    </row>
    <row r="1423" ht="15">
      <c r="B1423" t="s">
        <v>418</v>
      </c>
    </row>
    <row r="1424" ht="15">
      <c r="B1424" t="s">
        <v>419</v>
      </c>
    </row>
    <row r="1425" ht="15">
      <c r="B1425" t="s">
        <v>420</v>
      </c>
    </row>
    <row r="1426" ht="15">
      <c r="B1426" t="s">
        <v>421</v>
      </c>
    </row>
    <row r="1427" ht="15">
      <c r="B1427" t="s">
        <v>422</v>
      </c>
    </row>
    <row r="1428" ht="15">
      <c r="B1428" t="s">
        <v>423</v>
      </c>
    </row>
    <row r="1429" ht="15">
      <c r="B1429" t="s">
        <v>424</v>
      </c>
    </row>
  </sheetData>
  <sheetProtection password="CA3C" sheet="1"/>
  <protectedRanges>
    <protectedRange sqref="B115:E117" name="Intervalo4"/>
    <protectedRange sqref="B108:J110" name="Intervalo3"/>
    <protectedRange sqref="B99:J102" name="Intervalo2"/>
    <protectedRange sqref="B88:J91" name="Intervalo1"/>
    <protectedRange sqref="B126:F134" name="Intervalo3_1"/>
    <protectedRange sqref="B126:G134" name="Intervalo6"/>
  </protectedRanges>
  <mergeCells count="26">
    <mergeCell ref="B131:F131"/>
    <mergeCell ref="B132:F132"/>
    <mergeCell ref="B133:F133"/>
    <mergeCell ref="B134:F134"/>
    <mergeCell ref="B125:F125"/>
    <mergeCell ref="B126:F126"/>
    <mergeCell ref="B127:F127"/>
    <mergeCell ref="B128:F128"/>
    <mergeCell ref="B129:F129"/>
    <mergeCell ref="B130:F130"/>
    <mergeCell ref="A1:J1"/>
    <mergeCell ref="B94:J94"/>
    <mergeCell ref="D7:D8"/>
    <mergeCell ref="C7:C9"/>
    <mergeCell ref="C10:C11"/>
    <mergeCell ref="B7:B11"/>
    <mergeCell ref="B12:B15"/>
    <mergeCell ref="C12:C13"/>
    <mergeCell ref="C14:C15"/>
    <mergeCell ref="A120:G120"/>
    <mergeCell ref="A16:E16"/>
    <mergeCell ref="A17:E17"/>
    <mergeCell ref="A18:E18"/>
    <mergeCell ref="A19:E19"/>
    <mergeCell ref="B105:J105"/>
    <mergeCell ref="B23:J23"/>
  </mergeCells>
  <dataValidations count="1">
    <dataValidation type="list" allowBlank="1" showInputMessage="1" showErrorMessage="1" sqref="B126:F134">
      <formula1>$B$1422:$B$1429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5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445"/>
  <sheetViews>
    <sheetView zoomScale="85" zoomScaleNormal="85" zoomScalePageLayoutView="0" workbookViewId="0" topLeftCell="A1">
      <selection activeCell="G244" sqref="G244"/>
    </sheetView>
  </sheetViews>
  <sheetFormatPr defaultColWidth="9.140625" defaultRowHeight="15"/>
  <cols>
    <col min="1" max="1" width="55.00390625" style="0" customWidth="1"/>
    <col min="2" max="5" width="24.57421875" style="0" customWidth="1"/>
    <col min="6" max="6" width="23.28125" style="0" customWidth="1"/>
    <col min="7" max="7" width="24.57421875" style="0" customWidth="1"/>
    <col min="8" max="8" width="23.00390625" style="0" customWidth="1"/>
    <col min="9" max="9" width="22.421875" style="0" customWidth="1"/>
    <col min="10" max="10" width="20.7109375" style="0" customWidth="1"/>
    <col min="11" max="13" width="24.57421875" style="0" customWidth="1"/>
    <col min="14" max="14" width="16.140625" style="0" bestFit="1" customWidth="1"/>
    <col min="15" max="15" width="10.140625" style="0" bestFit="1" customWidth="1"/>
    <col min="17" max="17" width="26.57421875" style="0" customWidth="1"/>
    <col min="18" max="18" width="16.140625" style="0" bestFit="1" customWidth="1"/>
    <col min="19" max="19" width="10.140625" style="0" bestFit="1" customWidth="1"/>
    <col min="21" max="21" width="25.28125" style="0" customWidth="1"/>
    <col min="22" max="22" width="16.140625" style="0" bestFit="1" customWidth="1"/>
    <col min="23" max="23" width="10.140625" style="0" bestFit="1" customWidth="1"/>
    <col min="25" max="25" width="23.28125" style="0" customWidth="1"/>
    <col min="26" max="26" width="16.140625" style="0" bestFit="1" customWidth="1"/>
    <col min="27" max="27" width="10.140625" style="0" bestFit="1" customWidth="1"/>
    <col min="29" max="29" width="25.140625" style="0" customWidth="1"/>
    <col min="30" max="30" width="16.140625" style="0" bestFit="1" customWidth="1"/>
    <col min="31" max="31" width="10.140625" style="0" bestFit="1" customWidth="1"/>
    <col min="33" max="33" width="22.8515625" style="0" customWidth="1"/>
    <col min="34" max="34" width="16.140625" style="0" bestFit="1" customWidth="1"/>
    <col min="35" max="35" width="10.140625" style="0" bestFit="1" customWidth="1"/>
    <col min="37" max="37" width="33.8515625" style="0" customWidth="1"/>
    <col min="38" max="38" width="16.140625" style="0" bestFit="1" customWidth="1"/>
    <col min="39" max="39" width="10.140625" style="0" bestFit="1" customWidth="1"/>
  </cols>
  <sheetData>
    <row r="1" spans="1:11" ht="18.75">
      <c r="A1" s="478" t="s">
        <v>372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s="5" customFormat="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5" customFormat="1" ht="18.75">
      <c r="A3" s="106" t="s">
        <v>425</v>
      </c>
      <c r="B3" s="106">
        <f>RESUMO!B2</f>
        <v>0</v>
      </c>
      <c r="C3" s="9"/>
      <c r="D3" s="9"/>
      <c r="E3" s="9"/>
      <c r="F3" s="9"/>
      <c r="G3" s="9"/>
      <c r="H3" s="9"/>
      <c r="I3" s="9"/>
      <c r="J3" s="9"/>
      <c r="K3" s="9"/>
    </row>
    <row r="4" spans="1:11" s="5" customFormat="1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ht="15.75" thickBot="1">
      <c r="A5" s="128" t="s">
        <v>439</v>
      </c>
    </row>
    <row r="6" spans="1:5" ht="15">
      <c r="A6" s="265" t="s">
        <v>183</v>
      </c>
      <c r="B6" s="266" t="s">
        <v>182</v>
      </c>
      <c r="C6" s="266" t="s">
        <v>183</v>
      </c>
      <c r="D6" s="266" t="s">
        <v>6</v>
      </c>
      <c r="E6" s="267" t="s">
        <v>184</v>
      </c>
    </row>
    <row r="7" spans="1:5" ht="15">
      <c r="A7" s="309" t="s">
        <v>208</v>
      </c>
      <c r="B7" s="479" t="s">
        <v>189</v>
      </c>
      <c r="C7" s="479" t="s">
        <v>190</v>
      </c>
      <c r="D7" s="479" t="s">
        <v>22</v>
      </c>
      <c r="E7" s="310">
        <v>10000</v>
      </c>
    </row>
    <row r="8" spans="1:5" ht="15">
      <c r="A8" s="309" t="s">
        <v>209</v>
      </c>
      <c r="B8" s="479"/>
      <c r="C8" s="479"/>
      <c r="D8" s="479"/>
      <c r="E8" s="311">
        <v>20000</v>
      </c>
    </row>
    <row r="9" spans="1:5" ht="15">
      <c r="A9" s="309" t="s">
        <v>210</v>
      </c>
      <c r="B9" s="479"/>
      <c r="C9" s="479"/>
      <c r="D9" s="479"/>
      <c r="E9" s="312">
        <v>40000</v>
      </c>
    </row>
    <row r="10" spans="1:5" ht="15">
      <c r="A10" s="309" t="s">
        <v>211</v>
      </c>
      <c r="B10" s="479"/>
      <c r="C10" s="479"/>
      <c r="D10" s="479" t="s">
        <v>31</v>
      </c>
      <c r="E10" s="310">
        <v>10000</v>
      </c>
    </row>
    <row r="11" spans="1:5" ht="15">
      <c r="A11" s="309" t="s">
        <v>212</v>
      </c>
      <c r="B11" s="479"/>
      <c r="C11" s="479"/>
      <c r="D11" s="479"/>
      <c r="E11" s="311">
        <v>20000</v>
      </c>
    </row>
    <row r="12" spans="1:5" ht="15">
      <c r="A12" s="309" t="s">
        <v>213</v>
      </c>
      <c r="B12" s="479"/>
      <c r="C12" s="479"/>
      <c r="D12" s="479"/>
      <c r="E12" s="312">
        <v>40000</v>
      </c>
    </row>
    <row r="13" spans="1:5" ht="15">
      <c r="A13" s="309" t="s">
        <v>214</v>
      </c>
      <c r="B13" s="479"/>
      <c r="C13" s="479" t="s">
        <v>191</v>
      </c>
      <c r="D13" s="479" t="s">
        <v>22</v>
      </c>
      <c r="E13" s="310">
        <v>10000</v>
      </c>
    </row>
    <row r="14" spans="1:5" ht="15">
      <c r="A14" s="309" t="s">
        <v>215</v>
      </c>
      <c r="B14" s="479"/>
      <c r="C14" s="479"/>
      <c r="D14" s="479"/>
      <c r="E14" s="312">
        <v>20000</v>
      </c>
    </row>
    <row r="15" spans="1:5" ht="15">
      <c r="A15" s="309" t="s">
        <v>216</v>
      </c>
      <c r="B15" s="479"/>
      <c r="C15" s="479"/>
      <c r="D15" s="479" t="s">
        <v>31</v>
      </c>
      <c r="E15" s="310">
        <v>10000</v>
      </c>
    </row>
    <row r="16" spans="1:5" ht="15">
      <c r="A16" s="309" t="s">
        <v>217</v>
      </c>
      <c r="B16" s="479"/>
      <c r="C16" s="479"/>
      <c r="D16" s="479"/>
      <c r="E16" s="311">
        <v>20000</v>
      </c>
    </row>
    <row r="17" spans="1:5" ht="15">
      <c r="A17" s="309" t="s">
        <v>218</v>
      </c>
      <c r="B17" s="479"/>
      <c r="C17" s="479"/>
      <c r="D17" s="479"/>
      <c r="E17" s="312">
        <v>40000</v>
      </c>
    </row>
    <row r="18" spans="1:5" ht="15">
      <c r="A18" s="309" t="s">
        <v>219</v>
      </c>
      <c r="B18" s="483" t="s">
        <v>192</v>
      </c>
      <c r="C18" s="479" t="s">
        <v>190</v>
      </c>
      <c r="D18" s="483" t="s">
        <v>22</v>
      </c>
      <c r="E18" s="310">
        <v>10000</v>
      </c>
    </row>
    <row r="19" spans="1:5" ht="15">
      <c r="A19" s="309" t="s">
        <v>220</v>
      </c>
      <c r="B19" s="484"/>
      <c r="C19" s="479"/>
      <c r="D19" s="485"/>
      <c r="E19" s="312">
        <v>20000</v>
      </c>
    </row>
    <row r="20" spans="1:5" ht="15">
      <c r="A20" s="309" t="s">
        <v>221</v>
      </c>
      <c r="B20" s="484"/>
      <c r="C20" s="479"/>
      <c r="D20" s="483" t="s">
        <v>31</v>
      </c>
      <c r="E20" s="310">
        <v>10000</v>
      </c>
    </row>
    <row r="21" spans="1:5" ht="15">
      <c r="A21" s="309" t="s">
        <v>222</v>
      </c>
      <c r="B21" s="484"/>
      <c r="C21" s="479"/>
      <c r="D21" s="484"/>
      <c r="E21" s="311">
        <v>20000</v>
      </c>
    </row>
    <row r="22" spans="1:5" ht="15">
      <c r="A22" s="309" t="s">
        <v>223</v>
      </c>
      <c r="B22" s="484"/>
      <c r="C22" s="479"/>
      <c r="D22" s="485"/>
      <c r="E22" s="312">
        <v>40000</v>
      </c>
    </row>
    <row r="23" spans="1:5" ht="15">
      <c r="A23" s="309" t="s">
        <v>224</v>
      </c>
      <c r="B23" s="484"/>
      <c r="C23" s="479" t="s">
        <v>191</v>
      </c>
      <c r="D23" s="483" t="s">
        <v>22</v>
      </c>
      <c r="E23" s="310">
        <v>10000</v>
      </c>
    </row>
    <row r="24" spans="1:5" ht="15">
      <c r="A24" s="309" t="s">
        <v>225</v>
      </c>
      <c r="B24" s="484"/>
      <c r="C24" s="479"/>
      <c r="D24" s="485"/>
      <c r="E24" s="312">
        <v>20000</v>
      </c>
    </row>
    <row r="25" spans="1:5" ht="15">
      <c r="A25" s="309" t="s">
        <v>226</v>
      </c>
      <c r="B25" s="484"/>
      <c r="C25" s="479"/>
      <c r="D25" s="486" t="s">
        <v>31</v>
      </c>
      <c r="E25" s="310">
        <v>10000</v>
      </c>
    </row>
    <row r="26" spans="1:5" ht="15">
      <c r="A26" s="309" t="s">
        <v>227</v>
      </c>
      <c r="B26" s="485"/>
      <c r="C26" s="479"/>
      <c r="D26" s="487"/>
      <c r="E26" s="312">
        <v>20000</v>
      </c>
    </row>
    <row r="27" spans="1:5" ht="15">
      <c r="A27" s="465" t="s">
        <v>442</v>
      </c>
      <c r="B27" s="466"/>
      <c r="C27" s="466"/>
      <c r="D27" s="466"/>
      <c r="E27" s="467"/>
    </row>
    <row r="28" spans="1:5" ht="15">
      <c r="A28" s="480" t="s">
        <v>443</v>
      </c>
      <c r="B28" s="481"/>
      <c r="C28" s="481"/>
      <c r="D28" s="481"/>
      <c r="E28" s="482"/>
    </row>
    <row r="29" spans="1:5" ht="15">
      <c r="A29" s="488" t="s">
        <v>207</v>
      </c>
      <c r="B29" s="489"/>
      <c r="C29" s="489"/>
      <c r="D29" s="489"/>
      <c r="E29" s="490"/>
    </row>
    <row r="30" spans="1:5" ht="15.75" thickBot="1">
      <c r="A30" s="491" t="s">
        <v>206</v>
      </c>
      <c r="B30" s="492"/>
      <c r="C30" s="492"/>
      <c r="D30" s="492"/>
      <c r="E30" s="493"/>
    </row>
    <row r="31" spans="1:6" ht="15">
      <c r="A31" s="129" t="s">
        <v>429</v>
      </c>
      <c r="B31" s="6"/>
      <c r="C31" s="6"/>
      <c r="D31" s="6"/>
      <c r="E31" s="6"/>
      <c r="F31" s="5"/>
    </row>
    <row r="32" spans="1:6" ht="15">
      <c r="A32" s="129"/>
      <c r="B32" s="6"/>
      <c r="C32" s="6"/>
      <c r="D32" s="6"/>
      <c r="E32" s="6"/>
      <c r="F32" s="5"/>
    </row>
    <row r="33" spans="1:6" ht="15.75" thickBot="1">
      <c r="A33" s="128" t="s">
        <v>438</v>
      </c>
      <c r="B33" s="6"/>
      <c r="C33" s="6"/>
      <c r="D33" s="6"/>
      <c r="E33" s="6"/>
      <c r="F33" s="5"/>
    </row>
    <row r="34" spans="1:11" ht="15.75" thickBot="1">
      <c r="A34" s="313"/>
      <c r="B34" s="446" t="s">
        <v>319</v>
      </c>
      <c r="C34" s="447"/>
      <c r="D34" s="447"/>
      <c r="E34" s="447"/>
      <c r="F34" s="447"/>
      <c r="G34" s="447"/>
      <c r="H34" s="447"/>
      <c r="I34" s="447"/>
      <c r="J34" s="447"/>
      <c r="K34" s="448"/>
    </row>
    <row r="35" spans="1:11" ht="45.75" thickBot="1">
      <c r="A35" s="273" t="s">
        <v>0</v>
      </c>
      <c r="B35" s="268" t="s">
        <v>160</v>
      </c>
      <c r="C35" s="269" t="s">
        <v>147</v>
      </c>
      <c r="D35" s="269" t="s">
        <v>148</v>
      </c>
      <c r="E35" s="269" t="s">
        <v>161</v>
      </c>
      <c r="F35" s="269" t="s">
        <v>149</v>
      </c>
      <c r="G35" s="269" t="s">
        <v>150</v>
      </c>
      <c r="H35" s="269" t="s">
        <v>152</v>
      </c>
      <c r="I35" s="269" t="s">
        <v>153</v>
      </c>
      <c r="J35" s="269" t="s">
        <v>154</v>
      </c>
      <c r="K35" s="270" t="s">
        <v>162</v>
      </c>
    </row>
    <row r="36" spans="1:11" ht="15">
      <c r="A36" s="314" t="s">
        <v>285</v>
      </c>
      <c r="B36" s="315"/>
      <c r="C36" s="316"/>
      <c r="D36" s="316"/>
      <c r="E36" s="316"/>
      <c r="F36" s="316"/>
      <c r="G36" s="316"/>
      <c r="H36" s="316"/>
      <c r="I36" s="316"/>
      <c r="J36" s="316"/>
      <c r="K36" s="317"/>
    </row>
    <row r="37" spans="1:11" ht="15">
      <c r="A37" s="168" t="s">
        <v>56</v>
      </c>
      <c r="B37" s="34" t="s">
        <v>284</v>
      </c>
      <c r="C37" s="35" t="s">
        <v>284</v>
      </c>
      <c r="D37" s="35" t="s">
        <v>284</v>
      </c>
      <c r="E37" s="35" t="s">
        <v>284</v>
      </c>
      <c r="F37" s="35" t="s">
        <v>284</v>
      </c>
      <c r="G37" s="35" t="s">
        <v>284</v>
      </c>
      <c r="H37" s="35">
        <v>20</v>
      </c>
      <c r="I37" s="35">
        <v>30</v>
      </c>
      <c r="J37" s="35">
        <v>20</v>
      </c>
      <c r="K37" s="36">
        <v>30</v>
      </c>
    </row>
    <row r="38" spans="1:11" ht="15">
      <c r="A38" s="168" t="s">
        <v>57</v>
      </c>
      <c r="B38" s="34">
        <v>30</v>
      </c>
      <c r="C38" s="35">
        <v>40</v>
      </c>
      <c r="D38" s="35">
        <v>40</v>
      </c>
      <c r="E38" s="35">
        <v>30</v>
      </c>
      <c r="F38" s="35">
        <v>40</v>
      </c>
      <c r="G38" s="35">
        <v>50</v>
      </c>
      <c r="H38" s="35">
        <v>30</v>
      </c>
      <c r="I38" s="35">
        <v>40</v>
      </c>
      <c r="J38" s="35">
        <v>30</v>
      </c>
      <c r="K38" s="36">
        <v>40</v>
      </c>
    </row>
    <row r="39" spans="1:11" ht="15">
      <c r="A39" s="168" t="s">
        <v>45</v>
      </c>
      <c r="B39" s="34" t="s">
        <v>21</v>
      </c>
      <c r="C39" s="35" t="s">
        <v>21</v>
      </c>
      <c r="D39" s="35" t="s">
        <v>39</v>
      </c>
      <c r="E39" s="35" t="s">
        <v>21</v>
      </c>
      <c r="F39" s="35" t="s">
        <v>21</v>
      </c>
      <c r="G39" s="35" t="s">
        <v>39</v>
      </c>
      <c r="H39" s="35" t="s">
        <v>21</v>
      </c>
      <c r="I39" s="35" t="s">
        <v>21</v>
      </c>
      <c r="J39" s="35" t="s">
        <v>21</v>
      </c>
      <c r="K39" s="36" t="s">
        <v>21</v>
      </c>
    </row>
    <row r="40" spans="1:11" ht="15">
      <c r="A40" s="168" t="s">
        <v>58</v>
      </c>
      <c r="B40" s="34" t="s">
        <v>25</v>
      </c>
      <c r="C40" s="35" t="s">
        <v>20</v>
      </c>
      <c r="D40" s="35" t="s">
        <v>20</v>
      </c>
      <c r="E40" s="35" t="s">
        <v>20</v>
      </c>
      <c r="F40" s="35" t="s">
        <v>20</v>
      </c>
      <c r="G40" s="35" t="s">
        <v>20</v>
      </c>
      <c r="H40" s="35" t="s">
        <v>25</v>
      </c>
      <c r="I40" s="35" t="s">
        <v>20</v>
      </c>
      <c r="J40" s="35" t="s">
        <v>25</v>
      </c>
      <c r="K40" s="36" t="s">
        <v>25</v>
      </c>
    </row>
    <row r="41" spans="1:11" ht="15">
      <c r="A41" s="168" t="s">
        <v>59</v>
      </c>
      <c r="B41" s="34" t="s">
        <v>112</v>
      </c>
      <c r="C41" s="35" t="s">
        <v>112</v>
      </c>
      <c r="D41" s="35" t="s">
        <v>112</v>
      </c>
      <c r="E41" s="35" t="s">
        <v>112</v>
      </c>
      <c r="F41" s="35" t="s">
        <v>112</v>
      </c>
      <c r="G41" s="35" t="s">
        <v>112</v>
      </c>
      <c r="H41" s="35" t="s">
        <v>112</v>
      </c>
      <c r="I41" s="35" t="s">
        <v>112</v>
      </c>
      <c r="J41" s="35" t="s">
        <v>112</v>
      </c>
      <c r="K41" s="36" t="s">
        <v>112</v>
      </c>
    </row>
    <row r="42" spans="1:11" ht="15">
      <c r="A42" s="227" t="s">
        <v>286</v>
      </c>
      <c r="B42" s="318"/>
      <c r="C42" s="319"/>
      <c r="D42" s="319"/>
      <c r="E42" s="319"/>
      <c r="F42" s="319"/>
      <c r="G42" s="319"/>
      <c r="H42" s="319"/>
      <c r="I42" s="319"/>
      <c r="J42" s="319"/>
      <c r="K42" s="320"/>
    </row>
    <row r="43" spans="1:11" ht="15">
      <c r="A43" s="168" t="s">
        <v>60</v>
      </c>
      <c r="B43" s="34" t="s">
        <v>284</v>
      </c>
      <c r="C43" s="35" t="s">
        <v>284</v>
      </c>
      <c r="D43" s="35" t="s">
        <v>284</v>
      </c>
      <c r="E43" s="35" t="s">
        <v>284</v>
      </c>
      <c r="F43" s="35" t="s">
        <v>284</v>
      </c>
      <c r="G43" s="35" t="s">
        <v>284</v>
      </c>
      <c r="H43" s="35">
        <v>20</v>
      </c>
      <c r="I43" s="35">
        <v>30</v>
      </c>
      <c r="J43" s="35">
        <v>20</v>
      </c>
      <c r="K43" s="36">
        <v>30</v>
      </c>
    </row>
    <row r="44" spans="1:11" ht="15">
      <c r="A44" s="168" t="s">
        <v>61</v>
      </c>
      <c r="B44" s="34">
        <v>30</v>
      </c>
      <c r="C44" s="35">
        <v>40</v>
      </c>
      <c r="D44" s="35">
        <v>40</v>
      </c>
      <c r="E44" s="35">
        <v>30</v>
      </c>
      <c r="F44" s="35">
        <v>40</v>
      </c>
      <c r="G44" s="35">
        <v>50</v>
      </c>
      <c r="H44" s="35">
        <v>30</v>
      </c>
      <c r="I44" s="35">
        <v>40</v>
      </c>
      <c r="J44" s="35">
        <v>30</v>
      </c>
      <c r="K44" s="36">
        <v>40</v>
      </c>
    </row>
    <row r="45" spans="1:11" ht="15">
      <c r="A45" s="168" t="s">
        <v>45</v>
      </c>
      <c r="B45" s="34" t="s">
        <v>21</v>
      </c>
      <c r="C45" s="35" t="s">
        <v>21</v>
      </c>
      <c r="D45" s="35" t="s">
        <v>39</v>
      </c>
      <c r="E45" s="35" t="s">
        <v>21</v>
      </c>
      <c r="F45" s="35" t="s">
        <v>21</v>
      </c>
      <c r="G45" s="35" t="s">
        <v>39</v>
      </c>
      <c r="H45" s="35" t="s">
        <v>21</v>
      </c>
      <c r="I45" s="35" t="s">
        <v>21</v>
      </c>
      <c r="J45" s="35" t="s">
        <v>21</v>
      </c>
      <c r="K45" s="36" t="s">
        <v>21</v>
      </c>
    </row>
    <row r="46" spans="1:11" ht="15">
      <c r="A46" s="168" t="s">
        <v>62</v>
      </c>
      <c r="B46" s="34" t="s">
        <v>20</v>
      </c>
      <c r="C46" s="35" t="s">
        <v>20</v>
      </c>
      <c r="D46" s="35" t="s">
        <v>20</v>
      </c>
      <c r="E46" s="35" t="s">
        <v>20</v>
      </c>
      <c r="F46" s="35" t="s">
        <v>20</v>
      </c>
      <c r="G46" s="35" t="s">
        <v>20</v>
      </c>
      <c r="H46" s="35" t="s">
        <v>20</v>
      </c>
      <c r="I46" s="35" t="s">
        <v>20</v>
      </c>
      <c r="J46" s="35" t="s">
        <v>20</v>
      </c>
      <c r="K46" s="36" t="s">
        <v>20</v>
      </c>
    </row>
    <row r="47" spans="1:11" ht="15">
      <c r="A47" s="227" t="s">
        <v>287</v>
      </c>
      <c r="B47" s="220"/>
      <c r="C47" s="221"/>
      <c r="D47" s="221"/>
      <c r="E47" s="221"/>
      <c r="F47" s="221"/>
      <c r="G47" s="221"/>
      <c r="H47" s="221"/>
      <c r="I47" s="221"/>
      <c r="J47" s="221"/>
      <c r="K47" s="222"/>
    </row>
    <row r="48" spans="1:11" ht="15">
      <c r="A48" s="168" t="s">
        <v>63</v>
      </c>
      <c r="B48" s="34">
        <v>7</v>
      </c>
      <c r="C48" s="35">
        <v>7</v>
      </c>
      <c r="D48" s="35">
        <v>5</v>
      </c>
      <c r="E48" s="35">
        <v>7</v>
      </c>
      <c r="F48" s="35">
        <v>7</v>
      </c>
      <c r="G48" s="35">
        <v>5</v>
      </c>
      <c r="H48" s="35">
        <v>7</v>
      </c>
      <c r="I48" s="35">
        <v>7</v>
      </c>
      <c r="J48" s="35">
        <v>7</v>
      </c>
      <c r="K48" s="36">
        <v>7</v>
      </c>
    </row>
    <row r="49" spans="1:11" ht="15">
      <c r="A49" s="168" t="s">
        <v>64</v>
      </c>
      <c r="B49" s="34">
        <v>10</v>
      </c>
      <c r="C49" s="35">
        <v>10</v>
      </c>
      <c r="D49" s="35">
        <v>7</v>
      </c>
      <c r="E49" s="35">
        <v>10</v>
      </c>
      <c r="F49" s="35">
        <v>10</v>
      </c>
      <c r="G49" s="35">
        <v>7</v>
      </c>
      <c r="H49" s="35">
        <v>10</v>
      </c>
      <c r="I49" s="35">
        <v>10</v>
      </c>
      <c r="J49" s="35">
        <v>10</v>
      </c>
      <c r="K49" s="36">
        <v>10</v>
      </c>
    </row>
    <row r="50" spans="1:11" ht="15">
      <c r="A50" s="168" t="s">
        <v>45</v>
      </c>
      <c r="B50" s="34" t="s">
        <v>21</v>
      </c>
      <c r="C50" s="35" t="s">
        <v>21</v>
      </c>
      <c r="D50" s="35" t="s">
        <v>21</v>
      </c>
      <c r="E50" s="35" t="s">
        <v>21</v>
      </c>
      <c r="F50" s="35" t="s">
        <v>21</v>
      </c>
      <c r="G50" s="35" t="s">
        <v>21</v>
      </c>
      <c r="H50" s="35" t="s">
        <v>21</v>
      </c>
      <c r="I50" s="35" t="s">
        <v>21</v>
      </c>
      <c r="J50" s="35" t="s">
        <v>21</v>
      </c>
      <c r="K50" s="36" t="s">
        <v>21</v>
      </c>
    </row>
    <row r="51" spans="1:11" ht="15">
      <c r="A51" s="168" t="s">
        <v>65</v>
      </c>
      <c r="B51" s="34" t="s">
        <v>20</v>
      </c>
      <c r="C51" s="35" t="s">
        <v>20</v>
      </c>
      <c r="D51" s="35" t="s">
        <v>20</v>
      </c>
      <c r="E51" s="35" t="s">
        <v>20</v>
      </c>
      <c r="F51" s="35" t="s">
        <v>20</v>
      </c>
      <c r="G51" s="35" t="s">
        <v>20</v>
      </c>
      <c r="H51" s="35" t="s">
        <v>20</v>
      </c>
      <c r="I51" s="35" t="s">
        <v>20</v>
      </c>
      <c r="J51" s="35" t="s">
        <v>20</v>
      </c>
      <c r="K51" s="36" t="s">
        <v>20</v>
      </c>
    </row>
    <row r="52" spans="1:11" ht="15">
      <c r="A52" s="168" t="s">
        <v>66</v>
      </c>
      <c r="B52" s="34" t="s">
        <v>20</v>
      </c>
      <c r="C52" s="35" t="s">
        <v>20</v>
      </c>
      <c r="D52" s="35" t="s">
        <v>20</v>
      </c>
      <c r="E52" s="35" t="s">
        <v>20</v>
      </c>
      <c r="F52" s="35" t="s">
        <v>20</v>
      </c>
      <c r="G52" s="35" t="s">
        <v>20</v>
      </c>
      <c r="H52" s="35" t="s">
        <v>20</v>
      </c>
      <c r="I52" s="35" t="s">
        <v>20</v>
      </c>
      <c r="J52" s="35" t="s">
        <v>20</v>
      </c>
      <c r="K52" s="36" t="s">
        <v>20</v>
      </c>
    </row>
    <row r="53" spans="1:11" ht="15">
      <c r="A53" s="168" t="s">
        <v>67</v>
      </c>
      <c r="B53" s="34" t="s">
        <v>20</v>
      </c>
      <c r="C53" s="35" t="s">
        <v>20</v>
      </c>
      <c r="D53" s="35" t="s">
        <v>20</v>
      </c>
      <c r="E53" s="35" t="s">
        <v>20</v>
      </c>
      <c r="F53" s="35" t="s">
        <v>20</v>
      </c>
      <c r="G53" s="35" t="s">
        <v>20</v>
      </c>
      <c r="H53" s="35" t="s">
        <v>20</v>
      </c>
      <c r="I53" s="35" t="s">
        <v>20</v>
      </c>
      <c r="J53" s="35" t="s">
        <v>20</v>
      </c>
      <c r="K53" s="36" t="s">
        <v>20</v>
      </c>
    </row>
    <row r="54" spans="1:11" ht="15">
      <c r="A54" s="168" t="s">
        <v>68</v>
      </c>
      <c r="B54" s="34" t="s">
        <v>20</v>
      </c>
      <c r="C54" s="35" t="s">
        <v>20</v>
      </c>
      <c r="D54" s="35" t="s">
        <v>20</v>
      </c>
      <c r="E54" s="35" t="s">
        <v>20</v>
      </c>
      <c r="F54" s="35" t="s">
        <v>20</v>
      </c>
      <c r="G54" s="35" t="s">
        <v>20</v>
      </c>
      <c r="H54" s="35" t="s">
        <v>20</v>
      </c>
      <c r="I54" s="35" t="s">
        <v>20</v>
      </c>
      <c r="J54" s="35" t="s">
        <v>20</v>
      </c>
      <c r="K54" s="36" t="s">
        <v>20</v>
      </c>
    </row>
    <row r="55" spans="1:11" ht="15">
      <c r="A55" s="168" t="s">
        <v>69</v>
      </c>
      <c r="B55" s="34" t="s">
        <v>20</v>
      </c>
      <c r="C55" s="35" t="s">
        <v>20</v>
      </c>
      <c r="D55" s="35" t="s">
        <v>20</v>
      </c>
      <c r="E55" s="35" t="s">
        <v>20</v>
      </c>
      <c r="F55" s="35" t="s">
        <v>20</v>
      </c>
      <c r="G55" s="35" t="s">
        <v>20</v>
      </c>
      <c r="H55" s="35" t="s">
        <v>20</v>
      </c>
      <c r="I55" s="35" t="s">
        <v>20</v>
      </c>
      <c r="J55" s="35" t="s">
        <v>20</v>
      </c>
      <c r="K55" s="36" t="s">
        <v>20</v>
      </c>
    </row>
    <row r="56" spans="1:11" ht="15">
      <c r="A56" s="227" t="s">
        <v>288</v>
      </c>
      <c r="B56" s="220" t="s">
        <v>117</v>
      </c>
      <c r="C56" s="221" t="s">
        <v>117</v>
      </c>
      <c r="D56" s="221" t="s">
        <v>117</v>
      </c>
      <c r="E56" s="221" t="s">
        <v>117</v>
      </c>
      <c r="F56" s="221" t="s">
        <v>117</v>
      </c>
      <c r="G56" s="221" t="s">
        <v>117</v>
      </c>
      <c r="H56" s="221" t="s">
        <v>117</v>
      </c>
      <c r="I56" s="221" t="s">
        <v>117</v>
      </c>
      <c r="J56" s="221" t="s">
        <v>117</v>
      </c>
      <c r="K56" s="222" t="s">
        <v>117</v>
      </c>
    </row>
    <row r="57" spans="1:11" ht="15">
      <c r="A57" s="168" t="s">
        <v>70</v>
      </c>
      <c r="B57" s="34">
        <v>33.6</v>
      </c>
      <c r="C57" s="35">
        <v>33.6</v>
      </c>
      <c r="D57" s="35">
        <v>33.6</v>
      </c>
      <c r="E57" s="35">
        <v>33.6</v>
      </c>
      <c r="F57" s="35">
        <v>33.6</v>
      </c>
      <c r="G57" s="35">
        <v>33.6</v>
      </c>
      <c r="H57" s="35">
        <v>33.6</v>
      </c>
      <c r="I57" s="35">
        <v>33.6</v>
      </c>
      <c r="J57" s="35">
        <v>33.6</v>
      </c>
      <c r="K57" s="36">
        <v>33.6</v>
      </c>
    </row>
    <row r="58" spans="1:11" ht="15">
      <c r="A58" s="168" t="s">
        <v>71</v>
      </c>
      <c r="B58" s="34" t="s">
        <v>52</v>
      </c>
      <c r="C58" s="35" t="s">
        <v>52</v>
      </c>
      <c r="D58" s="35" t="s">
        <v>52</v>
      </c>
      <c r="E58" s="35" t="s">
        <v>52</v>
      </c>
      <c r="F58" s="35" t="s">
        <v>52</v>
      </c>
      <c r="G58" s="35" t="s">
        <v>52</v>
      </c>
      <c r="H58" s="35" t="s">
        <v>52</v>
      </c>
      <c r="I58" s="35" t="s">
        <v>52</v>
      </c>
      <c r="J58" s="35" t="s">
        <v>52</v>
      </c>
      <c r="K58" s="36" t="s">
        <v>52</v>
      </c>
    </row>
    <row r="59" spans="1:11" ht="15">
      <c r="A59" s="168" t="s">
        <v>72</v>
      </c>
      <c r="B59" s="34" t="s">
        <v>20</v>
      </c>
      <c r="C59" s="35" t="s">
        <v>20</v>
      </c>
      <c r="D59" s="35" t="s">
        <v>20</v>
      </c>
      <c r="E59" s="35" t="s">
        <v>20</v>
      </c>
      <c r="F59" s="35" t="s">
        <v>20</v>
      </c>
      <c r="G59" s="35" t="s">
        <v>20</v>
      </c>
      <c r="H59" s="35" t="s">
        <v>20</v>
      </c>
      <c r="I59" s="35" t="s">
        <v>20</v>
      </c>
      <c r="J59" s="35" t="s">
        <v>20</v>
      </c>
      <c r="K59" s="36" t="s">
        <v>20</v>
      </c>
    </row>
    <row r="60" spans="1:11" ht="15">
      <c r="A60" s="168" t="s">
        <v>73</v>
      </c>
      <c r="B60" s="34" t="s">
        <v>20</v>
      </c>
      <c r="C60" s="35" t="s">
        <v>20</v>
      </c>
      <c r="D60" s="35" t="s">
        <v>20</v>
      </c>
      <c r="E60" s="35" t="s">
        <v>20</v>
      </c>
      <c r="F60" s="35" t="s">
        <v>20</v>
      </c>
      <c r="G60" s="35" t="s">
        <v>20</v>
      </c>
      <c r="H60" s="35" t="s">
        <v>20</v>
      </c>
      <c r="I60" s="35" t="s">
        <v>20</v>
      </c>
      <c r="J60" s="35" t="s">
        <v>20</v>
      </c>
      <c r="K60" s="36" t="s">
        <v>20</v>
      </c>
    </row>
    <row r="61" spans="1:11" ht="15">
      <c r="A61" s="227" t="s">
        <v>289</v>
      </c>
      <c r="B61" s="220"/>
      <c r="C61" s="221"/>
      <c r="D61" s="221"/>
      <c r="E61" s="221"/>
      <c r="F61" s="221"/>
      <c r="G61" s="221"/>
      <c r="H61" s="221"/>
      <c r="I61" s="221"/>
      <c r="J61" s="221"/>
      <c r="K61" s="222"/>
    </row>
    <row r="62" spans="1:11" ht="15">
      <c r="A62" s="168" t="s">
        <v>74</v>
      </c>
      <c r="B62" s="34" t="s">
        <v>118</v>
      </c>
      <c r="C62" s="35" t="s">
        <v>118</v>
      </c>
      <c r="D62" s="35" t="s">
        <v>118</v>
      </c>
      <c r="E62" s="35" t="s">
        <v>38</v>
      </c>
      <c r="F62" s="35" t="s">
        <v>38</v>
      </c>
      <c r="G62" s="35" t="s">
        <v>38</v>
      </c>
      <c r="H62" s="35" t="s">
        <v>118</v>
      </c>
      <c r="I62" s="35" t="s">
        <v>118</v>
      </c>
      <c r="J62" s="35" t="s">
        <v>38</v>
      </c>
      <c r="K62" s="36" t="s">
        <v>38</v>
      </c>
    </row>
    <row r="63" spans="1:11" ht="15">
      <c r="A63" s="168" t="s">
        <v>75</v>
      </c>
      <c r="B63" s="34" t="s">
        <v>115</v>
      </c>
      <c r="C63" s="35" t="s">
        <v>115</v>
      </c>
      <c r="D63" s="35" t="s">
        <v>115</v>
      </c>
      <c r="E63" s="35" t="s">
        <v>115</v>
      </c>
      <c r="F63" s="35" t="s">
        <v>115</v>
      </c>
      <c r="G63" s="35" t="s">
        <v>115</v>
      </c>
      <c r="H63" s="35" t="s">
        <v>115</v>
      </c>
      <c r="I63" s="35" t="s">
        <v>115</v>
      </c>
      <c r="J63" s="35" t="s">
        <v>115</v>
      </c>
      <c r="K63" s="36" t="s">
        <v>115</v>
      </c>
    </row>
    <row r="64" spans="1:11" ht="15">
      <c r="A64" s="168" t="s">
        <v>76</v>
      </c>
      <c r="B64" s="34" t="s">
        <v>20</v>
      </c>
      <c r="C64" s="35" t="s">
        <v>20</v>
      </c>
      <c r="D64" s="35" t="s">
        <v>20</v>
      </c>
      <c r="E64" s="35" t="s">
        <v>20</v>
      </c>
      <c r="F64" s="35" t="s">
        <v>20</v>
      </c>
      <c r="G64" s="35" t="s">
        <v>20</v>
      </c>
      <c r="H64" s="35" t="s">
        <v>20</v>
      </c>
      <c r="I64" s="35" t="s">
        <v>20</v>
      </c>
      <c r="J64" s="35" t="s">
        <v>20</v>
      </c>
      <c r="K64" s="36" t="s">
        <v>20</v>
      </c>
    </row>
    <row r="65" spans="1:11" ht="15">
      <c r="A65" s="168" t="s">
        <v>77</v>
      </c>
      <c r="B65" s="34" t="s">
        <v>20</v>
      </c>
      <c r="C65" s="35" t="s">
        <v>20</v>
      </c>
      <c r="D65" s="35" t="s">
        <v>20</v>
      </c>
      <c r="E65" s="35" t="s">
        <v>20</v>
      </c>
      <c r="F65" s="35" t="s">
        <v>20</v>
      </c>
      <c r="G65" s="35" t="s">
        <v>20</v>
      </c>
      <c r="H65" s="35" t="s">
        <v>20</v>
      </c>
      <c r="I65" s="35" t="s">
        <v>20</v>
      </c>
      <c r="J65" s="35" t="s">
        <v>20</v>
      </c>
      <c r="K65" s="36" t="s">
        <v>20</v>
      </c>
    </row>
    <row r="66" spans="1:11" ht="15">
      <c r="A66" s="227" t="s">
        <v>290</v>
      </c>
      <c r="B66" s="220"/>
      <c r="C66" s="221"/>
      <c r="D66" s="221"/>
      <c r="E66" s="221"/>
      <c r="F66" s="221"/>
      <c r="G66" s="221"/>
      <c r="H66" s="221"/>
      <c r="I66" s="221"/>
      <c r="J66" s="221"/>
      <c r="K66" s="222"/>
    </row>
    <row r="67" spans="1:11" ht="15">
      <c r="A67" s="168" t="s">
        <v>78</v>
      </c>
      <c r="B67" s="34" t="s">
        <v>20</v>
      </c>
      <c r="C67" s="35" t="s">
        <v>20</v>
      </c>
      <c r="D67" s="35" t="s">
        <v>20</v>
      </c>
      <c r="E67" s="35" t="s">
        <v>20</v>
      </c>
      <c r="F67" s="35" t="s">
        <v>20</v>
      </c>
      <c r="G67" s="35" t="s">
        <v>20</v>
      </c>
      <c r="H67" s="35" t="s">
        <v>20</v>
      </c>
      <c r="I67" s="35" t="s">
        <v>20</v>
      </c>
      <c r="J67" s="35" t="s">
        <v>20</v>
      </c>
      <c r="K67" s="36" t="s">
        <v>20</v>
      </c>
    </row>
    <row r="68" spans="1:11" ht="15">
      <c r="A68" s="168" t="s">
        <v>79</v>
      </c>
      <c r="B68" s="49">
        <v>250</v>
      </c>
      <c r="C68" s="50">
        <v>500</v>
      </c>
      <c r="D68" s="50">
        <v>1500</v>
      </c>
      <c r="E68" s="50">
        <v>250</v>
      </c>
      <c r="F68" s="50">
        <v>500</v>
      </c>
      <c r="G68" s="50">
        <v>1500</v>
      </c>
      <c r="H68" s="50">
        <v>250</v>
      </c>
      <c r="I68" s="50">
        <v>500</v>
      </c>
      <c r="J68" s="50">
        <v>250</v>
      </c>
      <c r="K68" s="47">
        <v>500</v>
      </c>
    </row>
    <row r="69" spans="1:11" ht="15">
      <c r="A69" s="168" t="s">
        <v>80</v>
      </c>
      <c r="B69" s="34">
        <v>1</v>
      </c>
      <c r="C69" s="35">
        <v>2</v>
      </c>
      <c r="D69" s="35">
        <v>2</v>
      </c>
      <c r="E69" s="35">
        <v>1</v>
      </c>
      <c r="F69" s="35">
        <v>2</v>
      </c>
      <c r="G69" s="35">
        <v>3</v>
      </c>
      <c r="H69" s="35">
        <v>1</v>
      </c>
      <c r="I69" s="35">
        <v>2</v>
      </c>
      <c r="J69" s="35">
        <v>1</v>
      </c>
      <c r="K69" s="36">
        <v>2</v>
      </c>
    </row>
    <row r="70" spans="1:11" ht="15">
      <c r="A70" s="168" t="s">
        <v>81</v>
      </c>
      <c r="B70" s="34" t="s">
        <v>20</v>
      </c>
      <c r="C70" s="35" t="s">
        <v>20</v>
      </c>
      <c r="D70" s="35" t="s">
        <v>20</v>
      </c>
      <c r="E70" s="35" t="s">
        <v>20</v>
      </c>
      <c r="F70" s="35" t="s">
        <v>20</v>
      </c>
      <c r="G70" s="35" t="s">
        <v>20</v>
      </c>
      <c r="H70" s="35" t="s">
        <v>20</v>
      </c>
      <c r="I70" s="35" t="s">
        <v>20</v>
      </c>
      <c r="J70" s="35" t="s">
        <v>20</v>
      </c>
      <c r="K70" s="36" t="s">
        <v>20</v>
      </c>
    </row>
    <row r="71" spans="1:11" ht="15">
      <c r="A71" s="168" t="s">
        <v>82</v>
      </c>
      <c r="B71" s="34" t="s">
        <v>25</v>
      </c>
      <c r="C71" s="35" t="s">
        <v>25</v>
      </c>
      <c r="D71" s="35" t="s">
        <v>25</v>
      </c>
      <c r="E71" s="35" t="s">
        <v>20</v>
      </c>
      <c r="F71" s="35" t="s">
        <v>20</v>
      </c>
      <c r="G71" s="35" t="s">
        <v>20</v>
      </c>
      <c r="H71" s="35" t="s">
        <v>25</v>
      </c>
      <c r="I71" s="35" t="s">
        <v>25</v>
      </c>
      <c r="J71" s="35" t="s">
        <v>20</v>
      </c>
      <c r="K71" s="36" t="s">
        <v>20</v>
      </c>
    </row>
    <row r="72" spans="1:11" ht="15">
      <c r="A72" s="168" t="s">
        <v>83</v>
      </c>
      <c r="B72" s="34">
        <v>150</v>
      </c>
      <c r="C72" s="35">
        <v>250</v>
      </c>
      <c r="D72" s="35">
        <v>500</v>
      </c>
      <c r="E72" s="35">
        <v>150</v>
      </c>
      <c r="F72" s="35">
        <v>250</v>
      </c>
      <c r="G72" s="35">
        <v>1000</v>
      </c>
      <c r="H72" s="35">
        <v>150</v>
      </c>
      <c r="I72" s="35">
        <v>250</v>
      </c>
      <c r="J72" s="35">
        <v>150</v>
      </c>
      <c r="K72" s="36">
        <v>250</v>
      </c>
    </row>
    <row r="73" spans="1:11" ht="15">
      <c r="A73" s="168" t="s">
        <v>84</v>
      </c>
      <c r="B73" s="34" t="s">
        <v>25</v>
      </c>
      <c r="C73" s="35" t="s">
        <v>117</v>
      </c>
      <c r="D73" s="35" t="s">
        <v>20</v>
      </c>
      <c r="E73" s="35" t="s">
        <v>25</v>
      </c>
      <c r="F73" s="35" t="s">
        <v>117</v>
      </c>
      <c r="G73" s="35" t="s">
        <v>20</v>
      </c>
      <c r="H73" s="35" t="s">
        <v>25</v>
      </c>
      <c r="I73" s="35" t="s">
        <v>117</v>
      </c>
      <c r="J73" s="35" t="s">
        <v>25</v>
      </c>
      <c r="K73" s="36" t="s">
        <v>117</v>
      </c>
    </row>
    <row r="74" spans="1:11" ht="15">
      <c r="A74" s="168" t="s">
        <v>85</v>
      </c>
      <c r="B74" s="34" t="s">
        <v>25</v>
      </c>
      <c r="C74" s="35" t="s">
        <v>25</v>
      </c>
      <c r="D74" s="35" t="s">
        <v>117</v>
      </c>
      <c r="E74" s="35" t="s">
        <v>25</v>
      </c>
      <c r="F74" s="35" t="s">
        <v>25</v>
      </c>
      <c r="G74" s="35" t="s">
        <v>117</v>
      </c>
      <c r="H74" s="35" t="s">
        <v>25</v>
      </c>
      <c r="I74" s="35" t="s">
        <v>25</v>
      </c>
      <c r="J74" s="35" t="s">
        <v>25</v>
      </c>
      <c r="K74" s="36" t="s">
        <v>25</v>
      </c>
    </row>
    <row r="75" spans="1:11" ht="15">
      <c r="A75" s="227" t="s">
        <v>291</v>
      </c>
      <c r="B75" s="220"/>
      <c r="C75" s="221"/>
      <c r="D75" s="221"/>
      <c r="E75" s="221"/>
      <c r="F75" s="221"/>
      <c r="G75" s="221"/>
      <c r="H75" s="221"/>
      <c r="I75" s="221"/>
      <c r="J75" s="221"/>
      <c r="K75" s="222"/>
    </row>
    <row r="76" spans="1:11" ht="15">
      <c r="A76" s="168" t="s">
        <v>86</v>
      </c>
      <c r="B76" s="34" t="s">
        <v>20</v>
      </c>
      <c r="C76" s="35" t="s">
        <v>20</v>
      </c>
      <c r="D76" s="35" t="s">
        <v>20</v>
      </c>
      <c r="E76" s="35" t="s">
        <v>20</v>
      </c>
      <c r="F76" s="35" t="s">
        <v>20</v>
      </c>
      <c r="G76" s="35" t="s">
        <v>20</v>
      </c>
      <c r="H76" s="35" t="s">
        <v>20</v>
      </c>
      <c r="I76" s="35" t="s">
        <v>20</v>
      </c>
      <c r="J76" s="35" t="s">
        <v>20</v>
      </c>
      <c r="K76" s="36" t="s">
        <v>20</v>
      </c>
    </row>
    <row r="77" spans="1:11" ht="15">
      <c r="A77" s="168" t="s">
        <v>87</v>
      </c>
      <c r="B77" s="34" t="s">
        <v>20</v>
      </c>
      <c r="C77" s="35" t="s">
        <v>20</v>
      </c>
      <c r="D77" s="35" t="s">
        <v>20</v>
      </c>
      <c r="E77" s="35" t="s">
        <v>20</v>
      </c>
      <c r="F77" s="35" t="s">
        <v>20</v>
      </c>
      <c r="G77" s="35" t="s">
        <v>20</v>
      </c>
      <c r="H77" s="35" t="s">
        <v>20</v>
      </c>
      <c r="I77" s="35" t="s">
        <v>20</v>
      </c>
      <c r="J77" s="35" t="s">
        <v>20</v>
      </c>
      <c r="K77" s="36" t="s">
        <v>20</v>
      </c>
    </row>
    <row r="78" spans="1:11" ht="15">
      <c r="A78" s="168" t="s">
        <v>88</v>
      </c>
      <c r="B78" s="34" t="s">
        <v>20</v>
      </c>
      <c r="C78" s="35" t="s">
        <v>20</v>
      </c>
      <c r="D78" s="35" t="s">
        <v>20</v>
      </c>
      <c r="E78" s="35" t="s">
        <v>20</v>
      </c>
      <c r="F78" s="35" t="s">
        <v>20</v>
      </c>
      <c r="G78" s="35" t="s">
        <v>20</v>
      </c>
      <c r="H78" s="35" t="s">
        <v>20</v>
      </c>
      <c r="I78" s="35" t="s">
        <v>20</v>
      </c>
      <c r="J78" s="35" t="s">
        <v>20</v>
      </c>
      <c r="K78" s="36" t="s">
        <v>20</v>
      </c>
    </row>
    <row r="79" spans="1:11" ht="15">
      <c r="A79" s="168" t="s">
        <v>89</v>
      </c>
      <c r="B79" s="34" t="s">
        <v>25</v>
      </c>
      <c r="C79" s="35" t="s">
        <v>25</v>
      </c>
      <c r="D79" s="35" t="s">
        <v>20</v>
      </c>
      <c r="E79" s="35" t="s">
        <v>25</v>
      </c>
      <c r="F79" s="35" t="s">
        <v>25</v>
      </c>
      <c r="G79" s="35" t="s">
        <v>20</v>
      </c>
      <c r="H79" s="35" t="s">
        <v>25</v>
      </c>
      <c r="I79" s="35" t="s">
        <v>25</v>
      </c>
      <c r="J79" s="35" t="s">
        <v>25</v>
      </c>
      <c r="K79" s="36" t="s">
        <v>25</v>
      </c>
    </row>
    <row r="80" spans="1:11" ht="15">
      <c r="A80" s="168" t="s">
        <v>90</v>
      </c>
      <c r="B80" s="34" t="s">
        <v>25</v>
      </c>
      <c r="C80" s="35" t="s">
        <v>25</v>
      </c>
      <c r="D80" s="35" t="s">
        <v>117</v>
      </c>
      <c r="E80" s="35" t="s">
        <v>25</v>
      </c>
      <c r="F80" s="35" t="s">
        <v>25</v>
      </c>
      <c r="G80" s="35" t="s">
        <v>117</v>
      </c>
      <c r="H80" s="35" t="s">
        <v>25</v>
      </c>
      <c r="I80" s="35" t="s">
        <v>25</v>
      </c>
      <c r="J80" s="35" t="s">
        <v>25</v>
      </c>
      <c r="K80" s="36" t="s">
        <v>25</v>
      </c>
    </row>
    <row r="81" spans="1:11" ht="15">
      <c r="A81" s="168" t="s">
        <v>91</v>
      </c>
      <c r="B81" s="34" t="s">
        <v>20</v>
      </c>
      <c r="C81" s="35" t="s">
        <v>20</v>
      </c>
      <c r="D81" s="35" t="s">
        <v>20</v>
      </c>
      <c r="E81" s="35" t="s">
        <v>20</v>
      </c>
      <c r="F81" s="35" t="s">
        <v>20</v>
      </c>
      <c r="G81" s="35" t="s">
        <v>20</v>
      </c>
      <c r="H81" s="35" t="s">
        <v>20</v>
      </c>
      <c r="I81" s="35" t="s">
        <v>20</v>
      </c>
      <c r="J81" s="35" t="s">
        <v>20</v>
      </c>
      <c r="K81" s="36" t="s">
        <v>20</v>
      </c>
    </row>
    <row r="82" spans="1:11" ht="15">
      <c r="A82" s="227" t="s">
        <v>292</v>
      </c>
      <c r="B82" s="220"/>
      <c r="C82" s="221"/>
      <c r="D82" s="221"/>
      <c r="E82" s="221"/>
      <c r="F82" s="221"/>
      <c r="G82" s="221"/>
      <c r="H82" s="221"/>
      <c r="I82" s="221"/>
      <c r="J82" s="221"/>
      <c r="K82" s="222"/>
    </row>
    <row r="83" spans="1:11" ht="15">
      <c r="A83" s="168" t="s">
        <v>92</v>
      </c>
      <c r="B83" s="34" t="s">
        <v>20</v>
      </c>
      <c r="C83" s="35" t="s">
        <v>20</v>
      </c>
      <c r="D83" s="35" t="s">
        <v>20</v>
      </c>
      <c r="E83" s="35" t="s">
        <v>20</v>
      </c>
      <c r="F83" s="35" t="s">
        <v>20</v>
      </c>
      <c r="G83" s="35" t="s">
        <v>20</v>
      </c>
      <c r="H83" s="35" t="s">
        <v>20</v>
      </c>
      <c r="I83" s="35" t="s">
        <v>20</v>
      </c>
      <c r="J83" s="35" t="s">
        <v>20</v>
      </c>
      <c r="K83" s="36" t="s">
        <v>20</v>
      </c>
    </row>
    <row r="84" spans="1:11" ht="15">
      <c r="A84" s="168" t="s">
        <v>93</v>
      </c>
      <c r="B84" s="34" t="s">
        <v>20</v>
      </c>
      <c r="C84" s="35" t="s">
        <v>20</v>
      </c>
      <c r="D84" s="35" t="s">
        <v>20</v>
      </c>
      <c r="E84" s="35" t="s">
        <v>20</v>
      </c>
      <c r="F84" s="35" t="s">
        <v>20</v>
      </c>
      <c r="G84" s="35" t="s">
        <v>20</v>
      </c>
      <c r="H84" s="35" t="s">
        <v>20</v>
      </c>
      <c r="I84" s="35" t="s">
        <v>20</v>
      </c>
      <c r="J84" s="35" t="s">
        <v>20</v>
      </c>
      <c r="K84" s="36" t="s">
        <v>20</v>
      </c>
    </row>
    <row r="85" spans="1:11" ht="15">
      <c r="A85" s="227" t="s">
        <v>293</v>
      </c>
      <c r="B85" s="220"/>
      <c r="C85" s="221"/>
      <c r="D85" s="221"/>
      <c r="E85" s="221"/>
      <c r="F85" s="221"/>
      <c r="G85" s="221"/>
      <c r="H85" s="221"/>
      <c r="I85" s="221"/>
      <c r="J85" s="221"/>
      <c r="K85" s="222"/>
    </row>
    <row r="86" spans="1:11" ht="15">
      <c r="A86" s="168" t="s">
        <v>94</v>
      </c>
      <c r="B86" s="34" t="s">
        <v>113</v>
      </c>
      <c r="C86" s="35" t="s">
        <v>113</v>
      </c>
      <c r="D86" s="35" t="s">
        <v>113</v>
      </c>
      <c r="E86" s="35" t="s">
        <v>113</v>
      </c>
      <c r="F86" s="35" t="s">
        <v>113</v>
      </c>
      <c r="G86" s="35" t="s">
        <v>113</v>
      </c>
      <c r="H86" s="35" t="s">
        <v>113</v>
      </c>
      <c r="I86" s="35" t="s">
        <v>113</v>
      </c>
      <c r="J86" s="35" t="s">
        <v>113</v>
      </c>
      <c r="K86" s="36" t="s">
        <v>113</v>
      </c>
    </row>
    <row r="87" spans="1:11" ht="15">
      <c r="A87" s="168" t="s">
        <v>13</v>
      </c>
      <c r="B87" s="34" t="s">
        <v>37</v>
      </c>
      <c r="C87" s="35" t="s">
        <v>37</v>
      </c>
      <c r="D87" s="35" t="s">
        <v>37</v>
      </c>
      <c r="E87" s="35" t="s">
        <v>37</v>
      </c>
      <c r="F87" s="35" t="s">
        <v>37</v>
      </c>
      <c r="G87" s="35" t="s">
        <v>37</v>
      </c>
      <c r="H87" s="35" t="s">
        <v>37</v>
      </c>
      <c r="I87" s="35" t="s">
        <v>37</v>
      </c>
      <c r="J87" s="35" t="s">
        <v>37</v>
      </c>
      <c r="K87" s="36" t="s">
        <v>37</v>
      </c>
    </row>
    <row r="88" spans="1:11" ht="15">
      <c r="A88" s="168" t="s">
        <v>95</v>
      </c>
      <c r="B88" s="34" t="s">
        <v>104</v>
      </c>
      <c r="C88" s="35" t="s">
        <v>104</v>
      </c>
      <c r="D88" s="35" t="s">
        <v>104</v>
      </c>
      <c r="E88" s="35" t="s">
        <v>104</v>
      </c>
      <c r="F88" s="35" t="s">
        <v>104</v>
      </c>
      <c r="G88" s="35" t="s">
        <v>104</v>
      </c>
      <c r="H88" s="35" t="s">
        <v>104</v>
      </c>
      <c r="I88" s="35" t="s">
        <v>104</v>
      </c>
      <c r="J88" s="35" t="s">
        <v>104</v>
      </c>
      <c r="K88" s="36" t="s">
        <v>104</v>
      </c>
    </row>
    <row r="89" spans="1:11" ht="15">
      <c r="A89" s="168" t="s">
        <v>96</v>
      </c>
      <c r="B89" s="34" t="s">
        <v>105</v>
      </c>
      <c r="C89" s="35" t="s">
        <v>105</v>
      </c>
      <c r="D89" s="35" t="s">
        <v>105</v>
      </c>
      <c r="E89" s="35" t="s">
        <v>105</v>
      </c>
      <c r="F89" s="35" t="s">
        <v>105</v>
      </c>
      <c r="G89" s="35" t="s">
        <v>105</v>
      </c>
      <c r="H89" s="35" t="s">
        <v>105</v>
      </c>
      <c r="I89" s="35" t="s">
        <v>105</v>
      </c>
      <c r="J89" s="35" t="s">
        <v>105</v>
      </c>
      <c r="K89" s="36" t="s">
        <v>105</v>
      </c>
    </row>
    <row r="90" spans="1:11" ht="15">
      <c r="A90" s="168" t="s">
        <v>97</v>
      </c>
      <c r="B90" s="34" t="s">
        <v>114</v>
      </c>
      <c r="C90" s="35" t="s">
        <v>114</v>
      </c>
      <c r="D90" s="35" t="s">
        <v>114</v>
      </c>
      <c r="E90" s="35" t="s">
        <v>114</v>
      </c>
      <c r="F90" s="35" t="s">
        <v>114</v>
      </c>
      <c r="G90" s="35" t="s">
        <v>151</v>
      </c>
      <c r="H90" s="35" t="s">
        <v>114</v>
      </c>
      <c r="I90" s="35" t="s">
        <v>114</v>
      </c>
      <c r="J90" s="35" t="s">
        <v>114</v>
      </c>
      <c r="K90" s="36" t="s">
        <v>114</v>
      </c>
    </row>
    <row r="91" spans="1:11" ht="15">
      <c r="A91" s="168" t="s">
        <v>98</v>
      </c>
      <c r="B91" s="34" t="s">
        <v>107</v>
      </c>
      <c r="C91" s="35" t="s">
        <v>107</v>
      </c>
      <c r="D91" s="35" t="s">
        <v>107</v>
      </c>
      <c r="E91" s="35" t="s">
        <v>107</v>
      </c>
      <c r="F91" s="35" t="s">
        <v>107</v>
      </c>
      <c r="G91" s="35" t="s">
        <v>107</v>
      </c>
      <c r="H91" s="35" t="s">
        <v>107</v>
      </c>
      <c r="I91" s="35" t="s">
        <v>107</v>
      </c>
      <c r="J91" s="35" t="s">
        <v>107</v>
      </c>
      <c r="K91" s="36" t="s">
        <v>107</v>
      </c>
    </row>
    <row r="92" spans="1:11" ht="15">
      <c r="A92" s="227" t="s">
        <v>298</v>
      </c>
      <c r="B92" s="220"/>
      <c r="C92" s="221"/>
      <c r="D92" s="221"/>
      <c r="E92" s="221"/>
      <c r="F92" s="221"/>
      <c r="G92" s="221"/>
      <c r="H92" s="221"/>
      <c r="I92" s="221"/>
      <c r="J92" s="221"/>
      <c r="K92" s="222"/>
    </row>
    <row r="93" spans="1:11" ht="15">
      <c r="A93" s="168" t="s">
        <v>99</v>
      </c>
      <c r="B93" s="34" t="s">
        <v>25</v>
      </c>
      <c r="C93" s="35" t="s">
        <v>20</v>
      </c>
      <c r="D93" s="35" t="s">
        <v>20</v>
      </c>
      <c r="E93" s="35" t="s">
        <v>25</v>
      </c>
      <c r="F93" s="35" t="s">
        <v>20</v>
      </c>
      <c r="G93" s="35" t="s">
        <v>20</v>
      </c>
      <c r="H93" s="35" t="s">
        <v>25</v>
      </c>
      <c r="I93" s="35" t="s">
        <v>20</v>
      </c>
      <c r="J93" s="35" t="s">
        <v>25</v>
      </c>
      <c r="K93" s="36" t="s">
        <v>20</v>
      </c>
    </row>
    <row r="94" spans="1:11" ht="15">
      <c r="A94" s="227" t="s">
        <v>299</v>
      </c>
      <c r="B94" s="220"/>
      <c r="C94" s="221"/>
      <c r="D94" s="221"/>
      <c r="E94" s="221"/>
      <c r="F94" s="221"/>
      <c r="G94" s="221"/>
      <c r="H94" s="221"/>
      <c r="I94" s="221"/>
      <c r="J94" s="221"/>
      <c r="K94" s="222"/>
    </row>
    <row r="95" spans="1:11" ht="15">
      <c r="A95" s="168" t="s">
        <v>100</v>
      </c>
      <c r="B95" s="34" t="s">
        <v>20</v>
      </c>
      <c r="C95" s="35" t="s">
        <v>20</v>
      </c>
      <c r="D95" s="35" t="s">
        <v>20</v>
      </c>
      <c r="E95" s="35" t="s">
        <v>20</v>
      </c>
      <c r="F95" s="35" t="s">
        <v>20</v>
      </c>
      <c r="G95" s="35" t="s">
        <v>20</v>
      </c>
      <c r="H95" s="35" t="s">
        <v>20</v>
      </c>
      <c r="I95" s="35" t="s">
        <v>20</v>
      </c>
      <c r="J95" s="35" t="s">
        <v>20</v>
      </c>
      <c r="K95" s="36" t="s">
        <v>20</v>
      </c>
    </row>
    <row r="96" spans="1:11" ht="15.75" thickBot="1">
      <c r="A96" s="274" t="s">
        <v>14</v>
      </c>
      <c r="B96" s="40" t="s">
        <v>20</v>
      </c>
      <c r="C96" s="41" t="s">
        <v>20</v>
      </c>
      <c r="D96" s="41" t="s">
        <v>20</v>
      </c>
      <c r="E96" s="41" t="s">
        <v>20</v>
      </c>
      <c r="F96" s="41" t="s">
        <v>20</v>
      </c>
      <c r="G96" s="41" t="s">
        <v>20</v>
      </c>
      <c r="H96" s="41" t="s">
        <v>20</v>
      </c>
      <c r="I96" s="41" t="s">
        <v>20</v>
      </c>
      <c r="J96" s="41" t="s">
        <v>20</v>
      </c>
      <c r="K96" s="42" t="s">
        <v>20</v>
      </c>
    </row>
    <row r="97" spans="1:11" ht="15">
      <c r="A97" s="271" t="s">
        <v>268</v>
      </c>
      <c r="B97" s="48">
        <v>375</v>
      </c>
      <c r="C97" s="44">
        <v>1298.97</v>
      </c>
      <c r="D97" s="44">
        <v>2140</v>
      </c>
      <c r="E97" s="44">
        <v>1200</v>
      </c>
      <c r="F97" s="44">
        <v>3084.33</v>
      </c>
      <c r="G97" s="44">
        <v>3581.63</v>
      </c>
      <c r="H97" s="44">
        <v>714.29</v>
      </c>
      <c r="I97" s="44">
        <v>1623.71</v>
      </c>
      <c r="J97" s="44">
        <v>2400</v>
      </c>
      <c r="K97" s="45">
        <v>3277.71</v>
      </c>
    </row>
    <row r="98" spans="1:11" ht="15">
      <c r="A98" s="225" t="s">
        <v>269</v>
      </c>
      <c r="B98" s="306"/>
      <c r="C98" s="541"/>
      <c r="D98" s="541"/>
      <c r="E98" s="541"/>
      <c r="F98" s="541"/>
      <c r="G98" s="541"/>
      <c r="H98" s="541"/>
      <c r="I98" s="541"/>
      <c r="J98" s="541"/>
      <c r="K98" s="541"/>
    </row>
    <row r="99" spans="1:11" ht="15.75" thickBot="1">
      <c r="A99" s="226" t="s">
        <v>357</v>
      </c>
      <c r="B99" s="307"/>
      <c r="C99" s="542"/>
      <c r="D99" s="542"/>
      <c r="E99" s="542"/>
      <c r="F99" s="542"/>
      <c r="G99" s="542"/>
      <c r="H99" s="542"/>
      <c r="I99" s="542"/>
      <c r="J99" s="542"/>
      <c r="K99" s="542"/>
    </row>
    <row r="100" spans="1:11" ht="15">
      <c r="A100" s="183" t="s">
        <v>410</v>
      </c>
      <c r="B100" s="295"/>
      <c r="C100" s="543"/>
      <c r="D100" s="543"/>
      <c r="E100" s="543"/>
      <c r="F100" s="543"/>
      <c r="G100" s="543"/>
      <c r="H100" s="543"/>
      <c r="I100" s="543"/>
      <c r="J100" s="543"/>
      <c r="K100" s="543"/>
    </row>
    <row r="101" spans="1:11" ht="30.75" thickBot="1">
      <c r="A101" s="184" t="s">
        <v>411</v>
      </c>
      <c r="B101" s="296"/>
      <c r="C101" s="544"/>
      <c r="D101" s="544"/>
      <c r="E101" s="544"/>
      <c r="F101" s="544"/>
      <c r="G101" s="544"/>
      <c r="H101" s="544"/>
      <c r="I101" s="544"/>
      <c r="J101" s="544"/>
      <c r="K101" s="544"/>
    </row>
    <row r="102" spans="1:11" ht="15.75" thickBot="1">
      <c r="A102" s="272" t="s">
        <v>300</v>
      </c>
      <c r="B102" s="275">
        <f>B97*B98</f>
        <v>0</v>
      </c>
      <c r="C102" s="276">
        <f aca="true" t="shared" si="0" ref="C102:J102">C97*C98</f>
        <v>0</v>
      </c>
      <c r="D102" s="276">
        <f t="shared" si="0"/>
        <v>0</v>
      </c>
      <c r="E102" s="276">
        <f t="shared" si="0"/>
        <v>0</v>
      </c>
      <c r="F102" s="276">
        <f t="shared" si="0"/>
        <v>0</v>
      </c>
      <c r="G102" s="276">
        <f t="shared" si="0"/>
        <v>0</v>
      </c>
      <c r="H102" s="276">
        <f t="shared" si="0"/>
        <v>0</v>
      </c>
      <c r="I102" s="276">
        <f t="shared" si="0"/>
        <v>0</v>
      </c>
      <c r="J102" s="276">
        <f t="shared" si="0"/>
        <v>0</v>
      </c>
      <c r="K102" s="277">
        <f>K97*K98</f>
        <v>0</v>
      </c>
    </row>
    <row r="103" ht="15.75" thickBot="1"/>
    <row r="104" spans="1:11" ht="45.75" thickBot="1">
      <c r="A104" s="273" t="s">
        <v>0</v>
      </c>
      <c r="B104" s="278" t="s">
        <v>142</v>
      </c>
      <c r="C104" s="279" t="s">
        <v>143</v>
      </c>
      <c r="D104" s="279" t="s">
        <v>144</v>
      </c>
      <c r="E104" s="279" t="s">
        <v>145</v>
      </c>
      <c r="F104" s="279" t="s">
        <v>155</v>
      </c>
      <c r="G104" s="279" t="s">
        <v>156</v>
      </c>
      <c r="H104" s="279" t="s">
        <v>157</v>
      </c>
      <c r="I104" s="279" t="s">
        <v>158</v>
      </c>
      <c r="J104" s="279" t="s">
        <v>159</v>
      </c>
      <c r="K104" s="270" t="s">
        <v>146</v>
      </c>
    </row>
    <row r="105" spans="1:11" ht="15">
      <c r="A105" s="227" t="s">
        <v>285</v>
      </c>
      <c r="B105" s="220"/>
      <c r="C105" s="221"/>
      <c r="D105" s="221"/>
      <c r="E105" s="221"/>
      <c r="F105" s="221"/>
      <c r="G105" s="221"/>
      <c r="H105" s="221"/>
      <c r="I105" s="221"/>
      <c r="J105" s="221"/>
      <c r="K105" s="222"/>
    </row>
    <row r="106" spans="1:11" ht="15">
      <c r="A106" s="168" t="s">
        <v>56</v>
      </c>
      <c r="B106" s="8">
        <v>40</v>
      </c>
      <c r="C106" s="7" t="s">
        <v>284</v>
      </c>
      <c r="D106" s="7" t="s">
        <v>284</v>
      </c>
      <c r="E106" s="7" t="s">
        <v>284</v>
      </c>
      <c r="F106" s="7" t="s">
        <v>284</v>
      </c>
      <c r="G106" s="7" t="s">
        <v>284</v>
      </c>
      <c r="H106" s="7" t="s">
        <v>284</v>
      </c>
      <c r="I106" s="7" t="s">
        <v>284</v>
      </c>
      <c r="J106" s="7" t="s">
        <v>284</v>
      </c>
      <c r="K106" s="36" t="s">
        <v>284</v>
      </c>
    </row>
    <row r="107" spans="1:11" ht="15">
      <c r="A107" s="168" t="s">
        <v>57</v>
      </c>
      <c r="B107" s="8">
        <v>50</v>
      </c>
      <c r="C107" s="7" t="s">
        <v>284</v>
      </c>
      <c r="D107" s="7" t="s">
        <v>284</v>
      </c>
      <c r="E107" s="7" t="s">
        <v>284</v>
      </c>
      <c r="F107" s="7" t="s">
        <v>284</v>
      </c>
      <c r="G107" s="7" t="s">
        <v>284</v>
      </c>
      <c r="H107" s="7" t="s">
        <v>284</v>
      </c>
      <c r="I107" s="7" t="s">
        <v>284</v>
      </c>
      <c r="J107" s="7" t="s">
        <v>284</v>
      </c>
      <c r="K107" s="36" t="s">
        <v>284</v>
      </c>
    </row>
    <row r="108" spans="1:11" ht="15">
      <c r="A108" s="168" t="s">
        <v>45</v>
      </c>
      <c r="B108" s="8" t="s">
        <v>39</v>
      </c>
      <c r="C108" s="7" t="s">
        <v>284</v>
      </c>
      <c r="D108" s="7" t="s">
        <v>284</v>
      </c>
      <c r="E108" s="7" t="s">
        <v>284</v>
      </c>
      <c r="F108" s="7" t="s">
        <v>284</v>
      </c>
      <c r="G108" s="7" t="s">
        <v>284</v>
      </c>
      <c r="H108" s="7" t="s">
        <v>284</v>
      </c>
      <c r="I108" s="7" t="s">
        <v>284</v>
      </c>
      <c r="J108" s="7" t="s">
        <v>284</v>
      </c>
      <c r="K108" s="36" t="s">
        <v>284</v>
      </c>
    </row>
    <row r="109" spans="1:11" ht="15">
      <c r="A109" s="168" t="s">
        <v>58</v>
      </c>
      <c r="B109" s="8" t="s">
        <v>20</v>
      </c>
      <c r="C109" s="7" t="s">
        <v>284</v>
      </c>
      <c r="D109" s="7" t="s">
        <v>284</v>
      </c>
      <c r="E109" s="7" t="s">
        <v>284</v>
      </c>
      <c r="F109" s="7" t="s">
        <v>284</v>
      </c>
      <c r="G109" s="7" t="s">
        <v>284</v>
      </c>
      <c r="H109" s="7" t="s">
        <v>284</v>
      </c>
      <c r="I109" s="7" t="s">
        <v>284</v>
      </c>
      <c r="J109" s="7" t="s">
        <v>284</v>
      </c>
      <c r="K109" s="36" t="s">
        <v>284</v>
      </c>
    </row>
    <row r="110" spans="1:11" ht="15">
      <c r="A110" s="168" t="s">
        <v>59</v>
      </c>
      <c r="B110" s="8" t="s">
        <v>112</v>
      </c>
      <c r="C110" s="7" t="s">
        <v>284</v>
      </c>
      <c r="D110" s="7" t="s">
        <v>284</v>
      </c>
      <c r="E110" s="7" t="s">
        <v>284</v>
      </c>
      <c r="F110" s="7" t="s">
        <v>284</v>
      </c>
      <c r="G110" s="7" t="s">
        <v>284</v>
      </c>
      <c r="H110" s="7" t="s">
        <v>284</v>
      </c>
      <c r="I110" s="7" t="s">
        <v>284</v>
      </c>
      <c r="J110" s="7" t="s">
        <v>284</v>
      </c>
      <c r="K110" s="36" t="s">
        <v>284</v>
      </c>
    </row>
    <row r="111" spans="1:11" ht="15">
      <c r="A111" s="227" t="s">
        <v>286</v>
      </c>
      <c r="B111" s="220"/>
      <c r="C111" s="221"/>
      <c r="D111" s="221"/>
      <c r="E111" s="221"/>
      <c r="F111" s="221"/>
      <c r="G111" s="221"/>
      <c r="H111" s="221"/>
      <c r="I111" s="221"/>
      <c r="J111" s="221"/>
      <c r="K111" s="222"/>
    </row>
    <row r="112" spans="1:11" ht="15">
      <c r="A112" s="168" t="s">
        <v>60</v>
      </c>
      <c r="B112" s="8">
        <v>40</v>
      </c>
      <c r="C112" s="7" t="s">
        <v>284</v>
      </c>
      <c r="D112" s="7" t="s">
        <v>284</v>
      </c>
      <c r="E112" s="7" t="s">
        <v>284</v>
      </c>
      <c r="F112" s="7" t="s">
        <v>284</v>
      </c>
      <c r="G112" s="7" t="s">
        <v>284</v>
      </c>
      <c r="H112" s="7">
        <v>15</v>
      </c>
      <c r="I112" s="7">
        <v>30</v>
      </c>
      <c r="J112" s="7">
        <v>15</v>
      </c>
      <c r="K112" s="36">
        <v>30</v>
      </c>
    </row>
    <row r="113" spans="1:11" ht="15">
      <c r="A113" s="168" t="s">
        <v>61</v>
      </c>
      <c r="B113" s="8">
        <v>50</v>
      </c>
      <c r="C113" s="7">
        <v>20</v>
      </c>
      <c r="D113" s="7">
        <v>40</v>
      </c>
      <c r="E113" s="7">
        <v>30</v>
      </c>
      <c r="F113" s="7">
        <v>40</v>
      </c>
      <c r="G113" s="7">
        <v>30</v>
      </c>
      <c r="H113" s="7">
        <v>20</v>
      </c>
      <c r="I113" s="7">
        <v>40</v>
      </c>
      <c r="J113" s="7">
        <v>20</v>
      </c>
      <c r="K113" s="36">
        <v>40</v>
      </c>
    </row>
    <row r="114" spans="1:11" ht="15">
      <c r="A114" s="168" t="s">
        <v>45</v>
      </c>
      <c r="B114" s="8" t="s">
        <v>39</v>
      </c>
      <c r="C114" s="7" t="s">
        <v>21</v>
      </c>
      <c r="D114" s="7" t="s">
        <v>21</v>
      </c>
      <c r="E114" s="7" t="s">
        <v>21</v>
      </c>
      <c r="F114" s="7" t="s">
        <v>21</v>
      </c>
      <c r="G114" s="7" t="s">
        <v>39</v>
      </c>
      <c r="H114" s="7" t="s">
        <v>21</v>
      </c>
      <c r="I114" s="7" t="s">
        <v>21</v>
      </c>
      <c r="J114" s="7" t="s">
        <v>21</v>
      </c>
      <c r="K114" s="36" t="s">
        <v>21</v>
      </c>
    </row>
    <row r="115" spans="1:11" ht="15">
      <c r="A115" s="168" t="s">
        <v>62</v>
      </c>
      <c r="B115" s="8" t="s">
        <v>20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36" t="s">
        <v>20</v>
      </c>
    </row>
    <row r="116" spans="1:11" ht="15">
      <c r="A116" s="227" t="s">
        <v>287</v>
      </c>
      <c r="B116" s="220"/>
      <c r="C116" s="221"/>
      <c r="D116" s="221"/>
      <c r="E116" s="221"/>
      <c r="F116" s="221"/>
      <c r="G116" s="221"/>
      <c r="H116" s="221"/>
      <c r="I116" s="221"/>
      <c r="J116" s="221"/>
      <c r="K116" s="222"/>
    </row>
    <row r="117" spans="1:11" ht="15">
      <c r="A117" s="168" t="s">
        <v>63</v>
      </c>
      <c r="B117" s="8">
        <v>5</v>
      </c>
      <c r="C117" s="7" t="s">
        <v>284</v>
      </c>
      <c r="D117" s="7" t="s">
        <v>284</v>
      </c>
      <c r="E117" s="7" t="s">
        <v>284</v>
      </c>
      <c r="F117" s="7" t="s">
        <v>284</v>
      </c>
      <c r="G117" s="7" t="s">
        <v>284</v>
      </c>
      <c r="H117" s="7" t="s">
        <v>284</v>
      </c>
      <c r="I117" s="7" t="s">
        <v>284</v>
      </c>
      <c r="J117" s="7" t="s">
        <v>284</v>
      </c>
      <c r="K117" s="36" t="s">
        <v>284</v>
      </c>
    </row>
    <row r="118" spans="1:11" ht="15">
      <c r="A118" s="168" t="s">
        <v>64</v>
      </c>
      <c r="B118" s="8">
        <v>7</v>
      </c>
      <c r="C118" s="7" t="s">
        <v>284</v>
      </c>
      <c r="D118" s="7" t="s">
        <v>284</v>
      </c>
      <c r="E118" s="7" t="s">
        <v>284</v>
      </c>
      <c r="F118" s="7" t="s">
        <v>284</v>
      </c>
      <c r="G118" s="7" t="s">
        <v>284</v>
      </c>
      <c r="H118" s="7" t="s">
        <v>284</v>
      </c>
      <c r="I118" s="7" t="s">
        <v>284</v>
      </c>
      <c r="J118" s="7" t="s">
        <v>284</v>
      </c>
      <c r="K118" s="36" t="s">
        <v>284</v>
      </c>
    </row>
    <row r="119" spans="1:11" ht="15">
      <c r="A119" s="168" t="s">
        <v>45</v>
      </c>
      <c r="B119" s="8" t="s">
        <v>21</v>
      </c>
      <c r="C119" s="7" t="s">
        <v>284</v>
      </c>
      <c r="D119" s="7" t="s">
        <v>284</v>
      </c>
      <c r="E119" s="7" t="s">
        <v>284</v>
      </c>
      <c r="F119" s="7" t="s">
        <v>284</v>
      </c>
      <c r="G119" s="7" t="s">
        <v>284</v>
      </c>
      <c r="H119" s="7" t="s">
        <v>284</v>
      </c>
      <c r="I119" s="7" t="s">
        <v>284</v>
      </c>
      <c r="J119" s="7" t="s">
        <v>284</v>
      </c>
      <c r="K119" s="36" t="s">
        <v>284</v>
      </c>
    </row>
    <row r="120" spans="1:11" ht="15">
      <c r="A120" s="168" t="s">
        <v>65</v>
      </c>
      <c r="B120" s="8" t="s">
        <v>20</v>
      </c>
      <c r="C120" s="7" t="s">
        <v>284</v>
      </c>
      <c r="D120" s="7" t="s">
        <v>284</v>
      </c>
      <c r="E120" s="7" t="s">
        <v>284</v>
      </c>
      <c r="F120" s="7" t="s">
        <v>284</v>
      </c>
      <c r="G120" s="7" t="s">
        <v>284</v>
      </c>
      <c r="H120" s="7" t="s">
        <v>284</v>
      </c>
      <c r="I120" s="7" t="s">
        <v>284</v>
      </c>
      <c r="J120" s="7" t="s">
        <v>284</v>
      </c>
      <c r="K120" s="36" t="s">
        <v>284</v>
      </c>
    </row>
    <row r="121" spans="1:11" ht="15">
      <c r="A121" s="168" t="s">
        <v>66</v>
      </c>
      <c r="B121" s="8" t="s">
        <v>20</v>
      </c>
      <c r="C121" s="7" t="s">
        <v>284</v>
      </c>
      <c r="D121" s="7" t="s">
        <v>284</v>
      </c>
      <c r="E121" s="7" t="s">
        <v>284</v>
      </c>
      <c r="F121" s="7" t="s">
        <v>284</v>
      </c>
      <c r="G121" s="7" t="s">
        <v>284</v>
      </c>
      <c r="H121" s="7" t="s">
        <v>284</v>
      </c>
      <c r="I121" s="7" t="s">
        <v>284</v>
      </c>
      <c r="J121" s="7" t="s">
        <v>284</v>
      </c>
      <c r="K121" s="36" t="s">
        <v>284</v>
      </c>
    </row>
    <row r="122" spans="1:11" ht="15">
      <c r="A122" s="168" t="s">
        <v>67</v>
      </c>
      <c r="B122" s="8" t="s">
        <v>20</v>
      </c>
      <c r="C122" s="7" t="s">
        <v>284</v>
      </c>
      <c r="D122" s="7" t="s">
        <v>284</v>
      </c>
      <c r="E122" s="7" t="s">
        <v>284</v>
      </c>
      <c r="F122" s="7" t="s">
        <v>284</v>
      </c>
      <c r="G122" s="7" t="s">
        <v>284</v>
      </c>
      <c r="H122" s="7" t="s">
        <v>284</v>
      </c>
      <c r="I122" s="7" t="s">
        <v>284</v>
      </c>
      <c r="J122" s="7" t="s">
        <v>284</v>
      </c>
      <c r="K122" s="36" t="s">
        <v>284</v>
      </c>
    </row>
    <row r="123" spans="1:11" ht="15">
      <c r="A123" s="168" t="s">
        <v>68</v>
      </c>
      <c r="B123" s="8" t="s">
        <v>20</v>
      </c>
      <c r="C123" s="7" t="s">
        <v>284</v>
      </c>
      <c r="D123" s="7" t="s">
        <v>284</v>
      </c>
      <c r="E123" s="7" t="s">
        <v>284</v>
      </c>
      <c r="F123" s="7" t="s">
        <v>284</v>
      </c>
      <c r="G123" s="7" t="s">
        <v>284</v>
      </c>
      <c r="H123" s="7" t="s">
        <v>284</v>
      </c>
      <c r="I123" s="7" t="s">
        <v>284</v>
      </c>
      <c r="J123" s="7" t="s">
        <v>284</v>
      </c>
      <c r="K123" s="36" t="s">
        <v>284</v>
      </c>
    </row>
    <row r="124" spans="1:11" ht="15">
      <c r="A124" s="168" t="s">
        <v>69</v>
      </c>
      <c r="B124" s="8" t="s">
        <v>20</v>
      </c>
      <c r="C124" s="7" t="s">
        <v>284</v>
      </c>
      <c r="D124" s="7" t="s">
        <v>284</v>
      </c>
      <c r="E124" s="7" t="s">
        <v>284</v>
      </c>
      <c r="F124" s="7" t="s">
        <v>284</v>
      </c>
      <c r="G124" s="7" t="s">
        <v>284</v>
      </c>
      <c r="H124" s="7" t="s">
        <v>284</v>
      </c>
      <c r="I124" s="7" t="s">
        <v>284</v>
      </c>
      <c r="J124" s="7" t="s">
        <v>284</v>
      </c>
      <c r="K124" s="36" t="s">
        <v>284</v>
      </c>
    </row>
    <row r="125" spans="1:11" ht="15">
      <c r="A125" s="227" t="s">
        <v>288</v>
      </c>
      <c r="B125" s="220" t="s">
        <v>117</v>
      </c>
      <c r="C125" s="221"/>
      <c r="D125" s="221"/>
      <c r="E125" s="221"/>
      <c r="F125" s="221"/>
      <c r="G125" s="221"/>
      <c r="H125" s="221"/>
      <c r="I125" s="221"/>
      <c r="J125" s="221"/>
      <c r="K125" s="222"/>
    </row>
    <row r="126" spans="1:11" ht="15">
      <c r="A126" s="168" t="s">
        <v>70</v>
      </c>
      <c r="B126" s="8">
        <v>33.6</v>
      </c>
      <c r="C126" s="7" t="s">
        <v>284</v>
      </c>
      <c r="D126" s="7" t="s">
        <v>284</v>
      </c>
      <c r="E126" s="7" t="s">
        <v>284</v>
      </c>
      <c r="F126" s="7" t="s">
        <v>284</v>
      </c>
      <c r="G126" s="7" t="s">
        <v>284</v>
      </c>
      <c r="H126" s="7" t="s">
        <v>284</v>
      </c>
      <c r="I126" s="7" t="s">
        <v>284</v>
      </c>
      <c r="J126" s="7" t="s">
        <v>284</v>
      </c>
      <c r="K126" s="36" t="s">
        <v>284</v>
      </c>
    </row>
    <row r="127" spans="1:11" ht="15">
      <c r="A127" s="168" t="s">
        <v>71</v>
      </c>
      <c r="B127" s="8" t="s">
        <v>52</v>
      </c>
      <c r="C127" s="7" t="s">
        <v>284</v>
      </c>
      <c r="D127" s="7" t="s">
        <v>284</v>
      </c>
      <c r="E127" s="7" t="s">
        <v>284</v>
      </c>
      <c r="F127" s="7" t="s">
        <v>284</v>
      </c>
      <c r="G127" s="7" t="s">
        <v>284</v>
      </c>
      <c r="H127" s="7" t="s">
        <v>284</v>
      </c>
      <c r="I127" s="7" t="s">
        <v>284</v>
      </c>
      <c r="J127" s="7" t="s">
        <v>284</v>
      </c>
      <c r="K127" s="36" t="s">
        <v>284</v>
      </c>
    </row>
    <row r="128" spans="1:11" ht="15">
      <c r="A128" s="168" t="s">
        <v>72</v>
      </c>
      <c r="B128" s="8" t="s">
        <v>20</v>
      </c>
      <c r="C128" s="7" t="s">
        <v>284</v>
      </c>
      <c r="D128" s="7" t="s">
        <v>284</v>
      </c>
      <c r="E128" s="7" t="s">
        <v>284</v>
      </c>
      <c r="F128" s="7" t="s">
        <v>284</v>
      </c>
      <c r="G128" s="7" t="s">
        <v>284</v>
      </c>
      <c r="H128" s="7" t="s">
        <v>284</v>
      </c>
      <c r="I128" s="7" t="s">
        <v>284</v>
      </c>
      <c r="J128" s="7" t="s">
        <v>284</v>
      </c>
      <c r="K128" s="36" t="s">
        <v>284</v>
      </c>
    </row>
    <row r="129" spans="1:11" ht="15">
      <c r="A129" s="168" t="s">
        <v>73</v>
      </c>
      <c r="B129" s="8" t="s">
        <v>20</v>
      </c>
      <c r="C129" s="7" t="s">
        <v>284</v>
      </c>
      <c r="D129" s="7" t="s">
        <v>284</v>
      </c>
      <c r="E129" s="7" t="s">
        <v>284</v>
      </c>
      <c r="F129" s="7" t="s">
        <v>284</v>
      </c>
      <c r="G129" s="7" t="s">
        <v>284</v>
      </c>
      <c r="H129" s="7" t="s">
        <v>284</v>
      </c>
      <c r="I129" s="7" t="s">
        <v>284</v>
      </c>
      <c r="J129" s="7" t="s">
        <v>284</v>
      </c>
      <c r="K129" s="36" t="s">
        <v>284</v>
      </c>
    </row>
    <row r="130" spans="1:11" ht="15">
      <c r="A130" s="227" t="s">
        <v>289</v>
      </c>
      <c r="B130" s="220"/>
      <c r="C130" s="221"/>
      <c r="D130" s="221"/>
      <c r="E130" s="221"/>
      <c r="F130" s="221"/>
      <c r="G130" s="221"/>
      <c r="H130" s="221"/>
      <c r="I130" s="221"/>
      <c r="J130" s="221"/>
      <c r="K130" s="222"/>
    </row>
    <row r="131" spans="1:11" ht="15">
      <c r="A131" s="168" t="s">
        <v>74</v>
      </c>
      <c r="B131" s="8" t="s">
        <v>38</v>
      </c>
      <c r="C131" s="7" t="s">
        <v>118</v>
      </c>
      <c r="D131" s="7" t="s">
        <v>118</v>
      </c>
      <c r="E131" s="7" t="s">
        <v>38</v>
      </c>
      <c r="F131" s="7" t="s">
        <v>38</v>
      </c>
      <c r="G131" s="7" t="s">
        <v>38</v>
      </c>
      <c r="H131" s="7" t="s">
        <v>118</v>
      </c>
      <c r="I131" s="7" t="s">
        <v>118</v>
      </c>
      <c r="J131" s="7" t="s">
        <v>38</v>
      </c>
      <c r="K131" s="36" t="s">
        <v>38</v>
      </c>
    </row>
    <row r="132" spans="1:11" ht="15">
      <c r="A132" s="168" t="s">
        <v>75</v>
      </c>
      <c r="B132" s="8" t="s">
        <v>115</v>
      </c>
      <c r="C132" s="7" t="s">
        <v>115</v>
      </c>
      <c r="D132" s="7" t="s">
        <v>115</v>
      </c>
      <c r="E132" s="7" t="s">
        <v>115</v>
      </c>
      <c r="F132" s="7" t="s">
        <v>115</v>
      </c>
      <c r="G132" s="7" t="s">
        <v>115</v>
      </c>
      <c r="H132" s="7" t="s">
        <v>115</v>
      </c>
      <c r="I132" s="7" t="s">
        <v>115</v>
      </c>
      <c r="J132" s="7" t="s">
        <v>115</v>
      </c>
      <c r="K132" s="36" t="s">
        <v>115</v>
      </c>
    </row>
    <row r="133" spans="1:11" ht="15">
      <c r="A133" s="168" t="s">
        <v>76</v>
      </c>
      <c r="B133" s="8" t="s">
        <v>20</v>
      </c>
      <c r="C133" s="7" t="s">
        <v>20</v>
      </c>
      <c r="D133" s="7" t="s">
        <v>20</v>
      </c>
      <c r="E133" s="7" t="s">
        <v>20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36" t="s">
        <v>20</v>
      </c>
    </row>
    <row r="134" spans="1:11" ht="15">
      <c r="A134" s="168" t="s">
        <v>77</v>
      </c>
      <c r="B134" s="8" t="s">
        <v>20</v>
      </c>
      <c r="C134" s="7" t="s">
        <v>20</v>
      </c>
      <c r="D134" s="7" t="s">
        <v>20</v>
      </c>
      <c r="E134" s="7" t="s">
        <v>20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36" t="s">
        <v>20</v>
      </c>
    </row>
    <row r="135" spans="1:11" ht="15">
      <c r="A135" s="227" t="s">
        <v>290</v>
      </c>
      <c r="B135" s="220"/>
      <c r="C135" s="221"/>
      <c r="D135" s="221"/>
      <c r="E135" s="221"/>
      <c r="F135" s="221"/>
      <c r="G135" s="221"/>
      <c r="H135" s="221"/>
      <c r="I135" s="221"/>
      <c r="J135" s="221"/>
      <c r="K135" s="222"/>
    </row>
    <row r="136" spans="1:11" ht="15">
      <c r="A136" s="168" t="s">
        <v>78</v>
      </c>
      <c r="B136" s="8" t="s">
        <v>20</v>
      </c>
      <c r="C136" s="7" t="s">
        <v>284</v>
      </c>
      <c r="D136" s="7" t="s">
        <v>284</v>
      </c>
      <c r="E136" s="7" t="s">
        <v>284</v>
      </c>
      <c r="F136" s="7" t="s">
        <v>284</v>
      </c>
      <c r="G136" s="7" t="s">
        <v>284</v>
      </c>
      <c r="H136" s="7" t="s">
        <v>284</v>
      </c>
      <c r="I136" s="7" t="s">
        <v>284</v>
      </c>
      <c r="J136" s="7" t="s">
        <v>284</v>
      </c>
      <c r="K136" s="36" t="s">
        <v>284</v>
      </c>
    </row>
    <row r="137" spans="1:11" ht="15">
      <c r="A137" s="168" t="s">
        <v>79</v>
      </c>
      <c r="B137" s="46">
        <v>1500</v>
      </c>
      <c r="C137" s="10">
        <v>250</v>
      </c>
      <c r="D137" s="10">
        <v>250</v>
      </c>
      <c r="E137" s="10">
        <v>250</v>
      </c>
      <c r="F137" s="10">
        <v>250</v>
      </c>
      <c r="G137" s="10">
        <v>500</v>
      </c>
      <c r="H137" s="10">
        <v>250</v>
      </c>
      <c r="I137" s="10">
        <v>250</v>
      </c>
      <c r="J137" s="10">
        <v>250</v>
      </c>
      <c r="K137" s="47">
        <v>250</v>
      </c>
    </row>
    <row r="138" spans="1:11" ht="15">
      <c r="A138" s="168" t="s">
        <v>80</v>
      </c>
      <c r="B138" s="8">
        <v>3</v>
      </c>
      <c r="C138" s="7">
        <v>1</v>
      </c>
      <c r="D138" s="7">
        <v>2</v>
      </c>
      <c r="E138" s="7">
        <v>1</v>
      </c>
      <c r="F138" s="7">
        <v>2</v>
      </c>
      <c r="G138" s="7">
        <v>3</v>
      </c>
      <c r="H138" s="7">
        <v>1</v>
      </c>
      <c r="I138" s="7">
        <v>2</v>
      </c>
      <c r="J138" s="7">
        <v>1</v>
      </c>
      <c r="K138" s="36">
        <v>2</v>
      </c>
    </row>
    <row r="139" spans="1:11" ht="15">
      <c r="A139" s="168" t="s">
        <v>81</v>
      </c>
      <c r="B139" s="8" t="s">
        <v>20</v>
      </c>
      <c r="C139" s="7" t="s">
        <v>20</v>
      </c>
      <c r="D139" s="7" t="s">
        <v>20</v>
      </c>
      <c r="E139" s="7" t="s">
        <v>20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36" t="s">
        <v>20</v>
      </c>
    </row>
    <row r="140" spans="1:11" ht="15">
      <c r="A140" s="168" t="s">
        <v>82</v>
      </c>
      <c r="B140" s="8" t="s">
        <v>20</v>
      </c>
      <c r="C140" s="7" t="s">
        <v>25</v>
      </c>
      <c r="D140" s="7" t="s">
        <v>25</v>
      </c>
      <c r="E140" s="7" t="s">
        <v>20</v>
      </c>
      <c r="F140" s="7" t="s">
        <v>20</v>
      </c>
      <c r="G140" s="7" t="s">
        <v>20</v>
      </c>
      <c r="H140" s="7" t="s">
        <v>25</v>
      </c>
      <c r="I140" s="7" t="s">
        <v>25</v>
      </c>
      <c r="J140" s="7" t="s">
        <v>20</v>
      </c>
      <c r="K140" s="36" t="s">
        <v>20</v>
      </c>
    </row>
    <row r="141" spans="1:11" ht="15">
      <c r="A141" s="168" t="s">
        <v>83</v>
      </c>
      <c r="B141" s="8">
        <v>500</v>
      </c>
      <c r="C141" s="7">
        <v>150</v>
      </c>
      <c r="D141" s="7">
        <v>250</v>
      </c>
      <c r="E141" s="7">
        <v>150</v>
      </c>
      <c r="F141" s="7">
        <v>250</v>
      </c>
      <c r="G141" s="7">
        <v>500</v>
      </c>
      <c r="H141" s="7">
        <v>150</v>
      </c>
      <c r="I141" s="7">
        <v>250</v>
      </c>
      <c r="J141" s="7">
        <v>150</v>
      </c>
      <c r="K141" s="36">
        <v>250</v>
      </c>
    </row>
    <row r="142" spans="1:11" ht="15">
      <c r="A142" s="168" t="s">
        <v>84</v>
      </c>
      <c r="B142" s="8" t="s">
        <v>20</v>
      </c>
      <c r="C142" s="7" t="s">
        <v>25</v>
      </c>
      <c r="D142" s="7" t="s">
        <v>117</v>
      </c>
      <c r="E142" s="7" t="s">
        <v>25</v>
      </c>
      <c r="F142" s="7" t="s">
        <v>117</v>
      </c>
      <c r="G142" s="7" t="s">
        <v>20</v>
      </c>
      <c r="H142" s="7" t="s">
        <v>25</v>
      </c>
      <c r="I142" s="7" t="s">
        <v>117</v>
      </c>
      <c r="J142" s="7" t="s">
        <v>25</v>
      </c>
      <c r="K142" s="36" t="s">
        <v>117</v>
      </c>
    </row>
    <row r="143" spans="1:11" ht="15">
      <c r="A143" s="168" t="s">
        <v>85</v>
      </c>
      <c r="B143" s="8" t="s">
        <v>117</v>
      </c>
      <c r="C143" s="7" t="s">
        <v>25</v>
      </c>
      <c r="D143" s="7" t="s">
        <v>25</v>
      </c>
      <c r="E143" s="7" t="s">
        <v>25</v>
      </c>
      <c r="F143" s="7" t="s">
        <v>25</v>
      </c>
      <c r="G143" s="7" t="s">
        <v>117</v>
      </c>
      <c r="H143" s="7" t="s">
        <v>25</v>
      </c>
      <c r="I143" s="7" t="s">
        <v>117</v>
      </c>
      <c r="J143" s="7" t="s">
        <v>25</v>
      </c>
      <c r="K143" s="36" t="s">
        <v>117</v>
      </c>
    </row>
    <row r="144" spans="1:11" ht="15">
      <c r="A144" s="227" t="s">
        <v>291</v>
      </c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1:11" ht="15">
      <c r="A145" s="168" t="s">
        <v>86</v>
      </c>
      <c r="B145" s="8" t="s">
        <v>20</v>
      </c>
      <c r="C145" s="7" t="s">
        <v>20</v>
      </c>
      <c r="D145" s="7" t="s">
        <v>20</v>
      </c>
      <c r="E145" s="7" t="s">
        <v>20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36" t="s">
        <v>20</v>
      </c>
    </row>
    <row r="146" spans="1:11" ht="15">
      <c r="A146" s="168" t="s">
        <v>87</v>
      </c>
      <c r="B146" s="8" t="s">
        <v>20</v>
      </c>
      <c r="C146" s="7" t="s">
        <v>284</v>
      </c>
      <c r="D146" s="7" t="s">
        <v>284</v>
      </c>
      <c r="E146" s="7" t="s">
        <v>284</v>
      </c>
      <c r="F146" s="7" t="s">
        <v>284</v>
      </c>
      <c r="G146" s="7" t="s">
        <v>284</v>
      </c>
      <c r="H146" s="7" t="s">
        <v>284</v>
      </c>
      <c r="I146" s="7" t="s">
        <v>284</v>
      </c>
      <c r="J146" s="7" t="s">
        <v>284</v>
      </c>
      <c r="K146" s="36" t="s">
        <v>284</v>
      </c>
    </row>
    <row r="147" spans="1:11" ht="15">
      <c r="A147" s="168" t="s">
        <v>88</v>
      </c>
      <c r="B147" s="8" t="s">
        <v>20</v>
      </c>
      <c r="C147" s="7" t="s">
        <v>284</v>
      </c>
      <c r="D147" s="7" t="s">
        <v>284</v>
      </c>
      <c r="E147" s="7" t="s">
        <v>284</v>
      </c>
      <c r="F147" s="7" t="s">
        <v>284</v>
      </c>
      <c r="G147" s="7" t="s">
        <v>284</v>
      </c>
      <c r="H147" s="7" t="s">
        <v>284</v>
      </c>
      <c r="I147" s="7" t="s">
        <v>284</v>
      </c>
      <c r="J147" s="7" t="s">
        <v>284</v>
      </c>
      <c r="K147" s="36" t="s">
        <v>284</v>
      </c>
    </row>
    <row r="148" spans="1:11" ht="15">
      <c r="A148" s="168" t="s">
        <v>89</v>
      </c>
      <c r="B148" s="8" t="s">
        <v>20</v>
      </c>
      <c r="C148" s="7" t="s">
        <v>25</v>
      </c>
      <c r="D148" s="7" t="s">
        <v>25</v>
      </c>
      <c r="E148" s="7" t="s">
        <v>25</v>
      </c>
      <c r="F148" s="7" t="s">
        <v>25</v>
      </c>
      <c r="G148" s="7" t="s">
        <v>20</v>
      </c>
      <c r="H148" s="7" t="s">
        <v>25</v>
      </c>
      <c r="I148" s="7" t="s">
        <v>25</v>
      </c>
      <c r="J148" s="7" t="s">
        <v>25</v>
      </c>
      <c r="K148" s="36" t="s">
        <v>25</v>
      </c>
    </row>
    <row r="149" spans="1:11" ht="15">
      <c r="A149" s="168" t="s">
        <v>90</v>
      </c>
      <c r="B149" s="8" t="s">
        <v>117</v>
      </c>
      <c r="C149" s="7" t="s">
        <v>25</v>
      </c>
      <c r="D149" s="7" t="s">
        <v>25</v>
      </c>
      <c r="E149" s="7" t="s">
        <v>25</v>
      </c>
      <c r="F149" s="7" t="s">
        <v>25</v>
      </c>
      <c r="G149" s="7" t="s">
        <v>117</v>
      </c>
      <c r="H149" s="7" t="s">
        <v>25</v>
      </c>
      <c r="I149" s="7" t="s">
        <v>117</v>
      </c>
      <c r="J149" s="7" t="s">
        <v>25</v>
      </c>
      <c r="K149" s="36" t="s">
        <v>117</v>
      </c>
    </row>
    <row r="150" spans="1:11" ht="15">
      <c r="A150" s="168" t="s">
        <v>91</v>
      </c>
      <c r="B150" s="8" t="s">
        <v>20</v>
      </c>
      <c r="C150" s="7" t="s">
        <v>20</v>
      </c>
      <c r="D150" s="7" t="s">
        <v>20</v>
      </c>
      <c r="E150" s="7" t="s">
        <v>20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36" t="s">
        <v>20</v>
      </c>
    </row>
    <row r="151" spans="1:11" ht="15">
      <c r="A151" s="227" t="s">
        <v>292</v>
      </c>
      <c r="B151" s="220"/>
      <c r="C151" s="221"/>
      <c r="D151" s="221"/>
      <c r="E151" s="221"/>
      <c r="F151" s="221"/>
      <c r="G151" s="221"/>
      <c r="H151" s="221"/>
      <c r="I151" s="221"/>
      <c r="J151" s="221"/>
      <c r="K151" s="222"/>
    </row>
    <row r="152" spans="1:11" ht="15">
      <c r="A152" s="168" t="s">
        <v>92</v>
      </c>
      <c r="B152" s="8" t="s">
        <v>20</v>
      </c>
      <c r="C152" s="7" t="s">
        <v>25</v>
      </c>
      <c r="D152" s="7" t="s">
        <v>20</v>
      </c>
      <c r="E152" s="7" t="s">
        <v>25</v>
      </c>
      <c r="F152" s="7" t="s">
        <v>20</v>
      </c>
      <c r="G152" s="7" t="s">
        <v>20</v>
      </c>
      <c r="H152" s="7" t="s">
        <v>25</v>
      </c>
      <c r="I152" s="7" t="s">
        <v>20</v>
      </c>
      <c r="J152" s="7" t="s">
        <v>25</v>
      </c>
      <c r="K152" s="36" t="s">
        <v>20</v>
      </c>
    </row>
    <row r="153" spans="1:11" ht="15">
      <c r="A153" s="168" t="s">
        <v>93</v>
      </c>
      <c r="B153" s="8" t="s">
        <v>20</v>
      </c>
      <c r="C153" s="7" t="s">
        <v>25</v>
      </c>
      <c r="D153" s="7" t="s">
        <v>25</v>
      </c>
      <c r="E153" s="7" t="s">
        <v>25</v>
      </c>
      <c r="F153" s="7" t="s">
        <v>25</v>
      </c>
      <c r="G153" s="7" t="s">
        <v>20</v>
      </c>
      <c r="H153" s="7" t="s">
        <v>25</v>
      </c>
      <c r="I153" s="7" t="s">
        <v>25</v>
      </c>
      <c r="J153" s="7" t="s">
        <v>25</v>
      </c>
      <c r="K153" s="36" t="s">
        <v>25</v>
      </c>
    </row>
    <row r="154" spans="1:11" ht="15">
      <c r="A154" s="227" t="s">
        <v>293</v>
      </c>
      <c r="B154" s="220"/>
      <c r="C154" s="221"/>
      <c r="D154" s="221"/>
      <c r="E154" s="221"/>
      <c r="F154" s="221"/>
      <c r="G154" s="221"/>
      <c r="H154" s="221"/>
      <c r="I154" s="221"/>
      <c r="J154" s="221"/>
      <c r="K154" s="222"/>
    </row>
    <row r="155" spans="1:11" ht="15">
      <c r="A155" s="168" t="s">
        <v>94</v>
      </c>
      <c r="B155" s="8" t="s">
        <v>113</v>
      </c>
      <c r="C155" s="7" t="s">
        <v>113</v>
      </c>
      <c r="D155" s="7" t="s">
        <v>113</v>
      </c>
      <c r="E155" s="7" t="s">
        <v>113</v>
      </c>
      <c r="F155" s="7" t="s">
        <v>113</v>
      </c>
      <c r="G155" s="7" t="s">
        <v>113</v>
      </c>
      <c r="H155" s="7" t="s">
        <v>113</v>
      </c>
      <c r="I155" s="7" t="s">
        <v>113</v>
      </c>
      <c r="J155" s="7" t="s">
        <v>113</v>
      </c>
      <c r="K155" s="36" t="s">
        <v>113</v>
      </c>
    </row>
    <row r="156" spans="1:11" ht="15">
      <c r="A156" s="168" t="s">
        <v>13</v>
      </c>
      <c r="B156" s="8" t="s">
        <v>37</v>
      </c>
      <c r="C156" s="7" t="s">
        <v>37</v>
      </c>
      <c r="D156" s="7" t="s">
        <v>37</v>
      </c>
      <c r="E156" s="7" t="s">
        <v>37</v>
      </c>
      <c r="F156" s="7" t="s">
        <v>37</v>
      </c>
      <c r="G156" s="7" t="s">
        <v>37</v>
      </c>
      <c r="H156" s="7" t="s">
        <v>37</v>
      </c>
      <c r="I156" s="7" t="s">
        <v>37</v>
      </c>
      <c r="J156" s="7" t="s">
        <v>37</v>
      </c>
      <c r="K156" s="36" t="s">
        <v>37</v>
      </c>
    </row>
    <row r="157" spans="1:11" ht="15">
      <c r="A157" s="168" t="s">
        <v>95</v>
      </c>
      <c r="B157" s="8" t="s">
        <v>104</v>
      </c>
      <c r="C157" s="7" t="s">
        <v>104</v>
      </c>
      <c r="D157" s="7" t="s">
        <v>104</v>
      </c>
      <c r="E157" s="7" t="s">
        <v>104</v>
      </c>
      <c r="F157" s="7" t="s">
        <v>104</v>
      </c>
      <c r="G157" s="7" t="s">
        <v>104</v>
      </c>
      <c r="H157" s="7" t="s">
        <v>104</v>
      </c>
      <c r="I157" s="7" t="s">
        <v>104</v>
      </c>
      <c r="J157" s="7" t="s">
        <v>104</v>
      </c>
      <c r="K157" s="36" t="s">
        <v>104</v>
      </c>
    </row>
    <row r="158" spans="1:11" ht="15">
      <c r="A158" s="168" t="s">
        <v>96</v>
      </c>
      <c r="B158" s="8" t="s">
        <v>105</v>
      </c>
      <c r="C158" s="7" t="s">
        <v>105</v>
      </c>
      <c r="D158" s="7" t="s">
        <v>105</v>
      </c>
      <c r="E158" s="7" t="s">
        <v>105</v>
      </c>
      <c r="F158" s="7" t="s">
        <v>105</v>
      </c>
      <c r="G158" s="7" t="s">
        <v>105</v>
      </c>
      <c r="H158" s="7" t="s">
        <v>105</v>
      </c>
      <c r="I158" s="7" t="s">
        <v>105</v>
      </c>
      <c r="J158" s="7" t="s">
        <v>105</v>
      </c>
      <c r="K158" s="36" t="s">
        <v>105</v>
      </c>
    </row>
    <row r="159" spans="1:11" ht="15">
      <c r="A159" s="168" t="s">
        <v>97</v>
      </c>
      <c r="B159" s="8" t="s">
        <v>114</v>
      </c>
      <c r="C159" s="7" t="s">
        <v>114</v>
      </c>
      <c r="D159" s="7" t="s">
        <v>114</v>
      </c>
      <c r="E159" s="7" t="s">
        <v>114</v>
      </c>
      <c r="F159" s="7" t="s">
        <v>114</v>
      </c>
      <c r="G159" s="7" t="s">
        <v>114</v>
      </c>
      <c r="H159" s="7" t="s">
        <v>114</v>
      </c>
      <c r="I159" s="7" t="s">
        <v>114</v>
      </c>
      <c r="J159" s="7" t="s">
        <v>114</v>
      </c>
      <c r="K159" s="36" t="s">
        <v>114</v>
      </c>
    </row>
    <row r="160" spans="1:11" ht="15">
      <c r="A160" s="168" t="s">
        <v>98</v>
      </c>
      <c r="B160" s="8" t="s">
        <v>107</v>
      </c>
      <c r="C160" s="7" t="s">
        <v>107</v>
      </c>
      <c r="D160" s="7" t="s">
        <v>107</v>
      </c>
      <c r="E160" s="7" t="s">
        <v>107</v>
      </c>
      <c r="F160" s="7" t="s">
        <v>107</v>
      </c>
      <c r="G160" s="7" t="s">
        <v>107</v>
      </c>
      <c r="H160" s="7" t="s">
        <v>107</v>
      </c>
      <c r="I160" s="7" t="s">
        <v>107</v>
      </c>
      <c r="J160" s="7" t="s">
        <v>107</v>
      </c>
      <c r="K160" s="36" t="s">
        <v>107</v>
      </c>
    </row>
    <row r="161" spans="1:11" ht="15">
      <c r="A161" s="227" t="s">
        <v>298</v>
      </c>
      <c r="B161" s="220"/>
      <c r="C161" s="221"/>
      <c r="D161" s="221"/>
      <c r="E161" s="221"/>
      <c r="F161" s="221"/>
      <c r="G161" s="221"/>
      <c r="H161" s="221"/>
      <c r="I161" s="221"/>
      <c r="J161" s="221"/>
      <c r="K161" s="222"/>
    </row>
    <row r="162" spans="1:11" ht="15">
      <c r="A162" s="168" t="s">
        <v>99</v>
      </c>
      <c r="B162" s="8" t="s">
        <v>20</v>
      </c>
      <c r="C162" s="7" t="s">
        <v>25</v>
      </c>
      <c r="D162" s="7" t="s">
        <v>20</v>
      </c>
      <c r="E162" s="7" t="s">
        <v>25</v>
      </c>
      <c r="F162" s="7" t="s">
        <v>20</v>
      </c>
      <c r="G162" s="7" t="s">
        <v>20</v>
      </c>
      <c r="H162" s="7" t="s">
        <v>25</v>
      </c>
      <c r="I162" s="7" t="s">
        <v>20</v>
      </c>
      <c r="J162" s="7" t="s">
        <v>25</v>
      </c>
      <c r="K162" s="36" t="s">
        <v>20</v>
      </c>
    </row>
    <row r="163" spans="1:11" ht="15">
      <c r="A163" s="227" t="s">
        <v>299</v>
      </c>
      <c r="B163" s="220"/>
      <c r="C163" s="221"/>
      <c r="D163" s="221"/>
      <c r="E163" s="221"/>
      <c r="F163" s="221"/>
      <c r="G163" s="221"/>
      <c r="H163" s="221"/>
      <c r="I163" s="221"/>
      <c r="J163" s="221"/>
      <c r="K163" s="222"/>
    </row>
    <row r="164" spans="1:11" ht="15">
      <c r="A164" s="168" t="s">
        <v>100</v>
      </c>
      <c r="B164" s="8" t="s">
        <v>20</v>
      </c>
      <c r="C164" s="7" t="s">
        <v>20</v>
      </c>
      <c r="D164" s="7" t="s">
        <v>20</v>
      </c>
      <c r="E164" s="7" t="s">
        <v>20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36" t="s">
        <v>20</v>
      </c>
    </row>
    <row r="165" spans="1:11" ht="15.75" thickBot="1">
      <c r="A165" s="168" t="s">
        <v>14</v>
      </c>
      <c r="B165" s="8" t="s">
        <v>20</v>
      </c>
      <c r="C165" s="7" t="s">
        <v>20</v>
      </c>
      <c r="D165" s="7" t="s">
        <v>20</v>
      </c>
      <c r="E165" s="7" t="s">
        <v>20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36" t="s">
        <v>20</v>
      </c>
    </row>
    <row r="166" spans="1:11" ht="15">
      <c r="A166" s="271" t="s">
        <v>268</v>
      </c>
      <c r="B166" s="86">
        <v>4981.19</v>
      </c>
      <c r="C166" s="87">
        <v>175.36</v>
      </c>
      <c r="D166" s="87">
        <v>493</v>
      </c>
      <c r="E166" s="87">
        <v>1125</v>
      </c>
      <c r="F166" s="87">
        <v>1034.36</v>
      </c>
      <c r="G166" s="87">
        <v>1683.2</v>
      </c>
      <c r="H166" s="87">
        <v>383.2</v>
      </c>
      <c r="I166" s="87">
        <v>649.49</v>
      </c>
      <c r="J166" s="87">
        <v>764</v>
      </c>
      <c r="K166" s="88">
        <v>979.09</v>
      </c>
    </row>
    <row r="167" spans="1:11" ht="15">
      <c r="A167" s="225" t="s">
        <v>269</v>
      </c>
      <c r="B167" s="306"/>
      <c r="C167" s="541"/>
      <c r="D167" s="541"/>
      <c r="E167" s="541"/>
      <c r="F167" s="541"/>
      <c r="G167" s="541"/>
      <c r="H167" s="541"/>
      <c r="I167" s="541"/>
      <c r="J167" s="541"/>
      <c r="K167" s="541"/>
    </row>
    <row r="168" spans="1:11" ht="15.75" thickBot="1">
      <c r="A168" s="226" t="s">
        <v>357</v>
      </c>
      <c r="B168" s="307"/>
      <c r="C168" s="542"/>
      <c r="D168" s="542"/>
      <c r="E168" s="542"/>
      <c r="F168" s="542"/>
      <c r="G168" s="542"/>
      <c r="H168" s="542"/>
      <c r="I168" s="542"/>
      <c r="J168" s="542"/>
      <c r="K168" s="542"/>
    </row>
    <row r="169" spans="1:11" ht="15">
      <c r="A169" s="183" t="s">
        <v>410</v>
      </c>
      <c r="B169" s="295"/>
      <c r="C169" s="543"/>
      <c r="D169" s="543"/>
      <c r="E169" s="543"/>
      <c r="F169" s="543"/>
      <c r="G169" s="543"/>
      <c r="H169" s="543"/>
      <c r="I169" s="543"/>
      <c r="J169" s="543"/>
      <c r="K169" s="543"/>
    </row>
    <row r="170" spans="1:11" ht="30.75" thickBot="1">
      <c r="A170" s="184" t="s">
        <v>411</v>
      </c>
      <c r="B170" s="296"/>
      <c r="C170" s="544"/>
      <c r="D170" s="544"/>
      <c r="E170" s="544"/>
      <c r="F170" s="544"/>
      <c r="G170" s="544"/>
      <c r="H170" s="544"/>
      <c r="I170" s="544"/>
      <c r="J170" s="544"/>
      <c r="K170" s="544"/>
    </row>
    <row r="171" spans="1:11" ht="15.75" thickBot="1">
      <c r="A171" s="272" t="s">
        <v>300</v>
      </c>
      <c r="B171" s="242">
        <f>B166*B167</f>
        <v>0</v>
      </c>
      <c r="C171" s="242">
        <f aca="true" t="shared" si="1" ref="C171:K171">C166*C167</f>
        <v>0</v>
      </c>
      <c r="D171" s="242">
        <f t="shared" si="1"/>
        <v>0</v>
      </c>
      <c r="E171" s="242">
        <f t="shared" si="1"/>
        <v>0</v>
      </c>
      <c r="F171" s="242">
        <f t="shared" si="1"/>
        <v>0</v>
      </c>
      <c r="G171" s="242">
        <f t="shared" si="1"/>
        <v>0</v>
      </c>
      <c r="H171" s="242">
        <f t="shared" si="1"/>
        <v>0</v>
      </c>
      <c r="I171" s="242">
        <f t="shared" si="1"/>
        <v>0</v>
      </c>
      <c r="J171" s="242">
        <f t="shared" si="1"/>
        <v>0</v>
      </c>
      <c r="K171" s="280">
        <f t="shared" si="1"/>
        <v>0</v>
      </c>
    </row>
    <row r="172" ht="15.75" thickBot="1"/>
    <row r="173" spans="2:11" ht="15.75" thickBot="1">
      <c r="B173" s="446" t="s">
        <v>306</v>
      </c>
      <c r="C173" s="447"/>
      <c r="D173" s="447"/>
      <c r="E173" s="447"/>
      <c r="F173" s="447"/>
      <c r="G173" s="447"/>
      <c r="H173" s="447"/>
      <c r="I173" s="447"/>
      <c r="J173" s="447"/>
      <c r="K173" s="448"/>
    </row>
    <row r="174" spans="1:11" ht="15.75" thickBot="1">
      <c r="A174" s="135" t="s">
        <v>0</v>
      </c>
      <c r="B174" s="132" t="s">
        <v>320</v>
      </c>
      <c r="C174" s="133" t="s">
        <v>321</v>
      </c>
      <c r="D174" s="133" t="s">
        <v>322</v>
      </c>
      <c r="E174" s="133" t="s">
        <v>323</v>
      </c>
      <c r="F174" s="133" t="s">
        <v>324</v>
      </c>
      <c r="G174" s="133" t="s">
        <v>325</v>
      </c>
      <c r="H174" s="133" t="s">
        <v>326</v>
      </c>
      <c r="I174" s="133" t="s">
        <v>327</v>
      </c>
      <c r="J174" s="133" t="s">
        <v>328</v>
      </c>
      <c r="K174" s="134" t="s">
        <v>329</v>
      </c>
    </row>
    <row r="175" spans="1:11" ht="15">
      <c r="A175" s="283" t="s">
        <v>316</v>
      </c>
      <c r="B175" s="92">
        <v>11.25</v>
      </c>
      <c r="C175" s="87">
        <v>28.28</v>
      </c>
      <c r="D175" s="87">
        <v>40.17</v>
      </c>
      <c r="E175" s="87">
        <v>11.83</v>
      </c>
      <c r="F175" s="87">
        <v>31.72</v>
      </c>
      <c r="G175" s="87">
        <v>50.68</v>
      </c>
      <c r="H175" s="87">
        <v>36.84</v>
      </c>
      <c r="I175" s="87">
        <v>31.72</v>
      </c>
      <c r="J175" s="87">
        <v>11.83</v>
      </c>
      <c r="K175" s="88">
        <v>31.72</v>
      </c>
    </row>
    <row r="176" spans="1:11" ht="15.75" thickBot="1">
      <c r="A176" s="284" t="s">
        <v>317</v>
      </c>
      <c r="B176" s="116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6.2</v>
      </c>
      <c r="I176" s="117">
        <v>0</v>
      </c>
      <c r="J176" s="117">
        <v>4.53</v>
      </c>
      <c r="K176" s="118">
        <v>0</v>
      </c>
    </row>
    <row r="177" spans="1:11" ht="15">
      <c r="A177" s="281" t="s">
        <v>437</v>
      </c>
      <c r="B177" s="92">
        <f>(B175*12)+(B176*12)</f>
        <v>135</v>
      </c>
      <c r="C177" s="87">
        <f aca="true" t="shared" si="2" ref="C177:K177">(C175*12)+(C176*12)</f>
        <v>339.36</v>
      </c>
      <c r="D177" s="87">
        <f t="shared" si="2"/>
        <v>482.04</v>
      </c>
      <c r="E177" s="87">
        <f t="shared" si="2"/>
        <v>141.96</v>
      </c>
      <c r="F177" s="87">
        <f t="shared" si="2"/>
        <v>380.64</v>
      </c>
      <c r="G177" s="87">
        <f t="shared" si="2"/>
        <v>608.16</v>
      </c>
      <c r="H177" s="87">
        <f t="shared" si="2"/>
        <v>516.48</v>
      </c>
      <c r="I177" s="87">
        <f t="shared" si="2"/>
        <v>380.64</v>
      </c>
      <c r="J177" s="87">
        <f t="shared" si="2"/>
        <v>196.32</v>
      </c>
      <c r="K177" s="88">
        <f t="shared" si="2"/>
        <v>380.64</v>
      </c>
    </row>
    <row r="178" spans="1:11" ht="15">
      <c r="A178" s="285" t="s">
        <v>269</v>
      </c>
      <c r="B178" s="294"/>
      <c r="C178" s="249"/>
      <c r="D178" s="249"/>
      <c r="E178" s="249"/>
      <c r="F178" s="249"/>
      <c r="G178" s="249"/>
      <c r="H178" s="249"/>
      <c r="I178" s="249"/>
      <c r="J178" s="249"/>
      <c r="K178" s="250"/>
    </row>
    <row r="179" spans="1:11" ht="15.75" thickBot="1">
      <c r="A179" s="189" t="s">
        <v>435</v>
      </c>
      <c r="B179" s="303"/>
      <c r="C179" s="304"/>
      <c r="D179" s="304"/>
      <c r="E179" s="304"/>
      <c r="F179" s="304"/>
      <c r="G179" s="304"/>
      <c r="H179" s="304"/>
      <c r="I179" s="304"/>
      <c r="J179" s="304"/>
      <c r="K179" s="305"/>
    </row>
    <row r="180" spans="1:11" ht="15">
      <c r="A180" s="142" t="s">
        <v>410</v>
      </c>
      <c r="B180" s="295"/>
      <c r="C180" s="252"/>
      <c r="D180" s="252"/>
      <c r="E180" s="252"/>
      <c r="F180" s="252"/>
      <c r="G180" s="252"/>
      <c r="H180" s="252"/>
      <c r="I180" s="252"/>
      <c r="J180" s="252"/>
      <c r="K180" s="253"/>
    </row>
    <row r="181" spans="1:11" ht="30.75" thickBot="1">
      <c r="A181" s="143" t="s">
        <v>411</v>
      </c>
      <c r="B181" s="296"/>
      <c r="C181" s="255"/>
      <c r="D181" s="255"/>
      <c r="E181" s="255"/>
      <c r="F181" s="255"/>
      <c r="G181" s="255"/>
      <c r="H181" s="255"/>
      <c r="I181" s="255"/>
      <c r="J181" s="255"/>
      <c r="K181" s="256"/>
    </row>
    <row r="182" spans="1:11" ht="15.75" thickBot="1">
      <c r="A182" s="282" t="s">
        <v>300</v>
      </c>
      <c r="B182" s="290">
        <f>B177*B178</f>
        <v>0</v>
      </c>
      <c r="C182" s="243">
        <f aca="true" t="shared" si="3" ref="C182:K182">C177*C178</f>
        <v>0</v>
      </c>
      <c r="D182" s="243">
        <f t="shared" si="3"/>
        <v>0</v>
      </c>
      <c r="E182" s="243">
        <f t="shared" si="3"/>
        <v>0</v>
      </c>
      <c r="F182" s="243">
        <f t="shared" si="3"/>
        <v>0</v>
      </c>
      <c r="G182" s="243">
        <f t="shared" si="3"/>
        <v>0</v>
      </c>
      <c r="H182" s="243">
        <f t="shared" si="3"/>
        <v>0</v>
      </c>
      <c r="I182" s="243">
        <f t="shared" si="3"/>
        <v>0</v>
      </c>
      <c r="J182" s="243">
        <f t="shared" si="3"/>
        <v>0</v>
      </c>
      <c r="K182" s="244">
        <f t="shared" si="3"/>
        <v>0</v>
      </c>
    </row>
    <row r="183" ht="15.75" thickBot="1"/>
    <row r="184" spans="1:11" ht="15.75" thickBot="1">
      <c r="A184" s="156" t="s">
        <v>0</v>
      </c>
      <c r="B184" s="132" t="s">
        <v>330</v>
      </c>
      <c r="C184" s="133" t="s">
        <v>331</v>
      </c>
      <c r="D184" s="133" t="s">
        <v>332</v>
      </c>
      <c r="E184" s="133" t="s">
        <v>333</v>
      </c>
      <c r="F184" s="133" t="s">
        <v>334</v>
      </c>
      <c r="G184" s="133" t="s">
        <v>335</v>
      </c>
      <c r="H184" s="133" t="s">
        <v>336</v>
      </c>
      <c r="I184" s="133" t="s">
        <v>337</v>
      </c>
      <c r="J184" s="133" t="s">
        <v>338</v>
      </c>
      <c r="K184" s="134" t="s">
        <v>339</v>
      </c>
    </row>
    <row r="185" spans="1:11" ht="15">
      <c r="A185" s="286" t="s">
        <v>316</v>
      </c>
      <c r="B185" s="119">
        <v>117.9</v>
      </c>
      <c r="C185" s="120">
        <v>2.5</v>
      </c>
      <c r="D185" s="120">
        <v>14.34</v>
      </c>
      <c r="E185" s="120">
        <v>5.56</v>
      </c>
      <c r="F185" s="120">
        <v>11.11</v>
      </c>
      <c r="G185" s="120">
        <v>22.22</v>
      </c>
      <c r="H185" s="120">
        <v>1.65</v>
      </c>
      <c r="I185" s="120">
        <v>31.72</v>
      </c>
      <c r="J185" s="120">
        <v>16.59</v>
      </c>
      <c r="K185" s="121">
        <v>31.72</v>
      </c>
    </row>
    <row r="186" spans="1:11" ht="15.75" thickBot="1">
      <c r="A186" s="287" t="s">
        <v>317</v>
      </c>
      <c r="B186" s="116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8">
        <v>0</v>
      </c>
    </row>
    <row r="187" spans="1:11" ht="15">
      <c r="A187" s="271" t="s">
        <v>434</v>
      </c>
      <c r="B187" s="92">
        <f>(B185*12)+(B186*12)</f>
        <v>1414.8000000000002</v>
      </c>
      <c r="C187" s="87">
        <f aca="true" t="shared" si="4" ref="C187:K187">(C185*12)+(C186*12)</f>
        <v>30</v>
      </c>
      <c r="D187" s="87">
        <f t="shared" si="4"/>
        <v>172.07999999999998</v>
      </c>
      <c r="E187" s="87">
        <f t="shared" si="4"/>
        <v>66.72</v>
      </c>
      <c r="F187" s="87">
        <f t="shared" si="4"/>
        <v>133.32</v>
      </c>
      <c r="G187" s="87">
        <f t="shared" si="4"/>
        <v>266.64</v>
      </c>
      <c r="H187" s="87">
        <f t="shared" si="4"/>
        <v>19.799999999999997</v>
      </c>
      <c r="I187" s="87">
        <f t="shared" si="4"/>
        <v>380.64</v>
      </c>
      <c r="J187" s="87">
        <f t="shared" si="4"/>
        <v>199.07999999999998</v>
      </c>
      <c r="K187" s="88">
        <f t="shared" si="4"/>
        <v>380.64</v>
      </c>
    </row>
    <row r="188" spans="1:11" ht="15">
      <c r="A188" s="285" t="s">
        <v>269</v>
      </c>
      <c r="B188" s="294"/>
      <c r="C188" s="249"/>
      <c r="D188" s="249"/>
      <c r="E188" s="249"/>
      <c r="F188" s="249"/>
      <c r="G188" s="249"/>
      <c r="H188" s="249"/>
      <c r="I188" s="249"/>
      <c r="J188" s="249"/>
      <c r="K188" s="250"/>
    </row>
    <row r="189" spans="1:11" ht="15.75" thickBot="1">
      <c r="A189" s="189" t="s">
        <v>435</v>
      </c>
      <c r="B189" s="303"/>
      <c r="C189" s="304"/>
      <c r="D189" s="304"/>
      <c r="E189" s="304"/>
      <c r="F189" s="304"/>
      <c r="G189" s="304"/>
      <c r="H189" s="304"/>
      <c r="I189" s="304"/>
      <c r="J189" s="304"/>
      <c r="K189" s="305"/>
    </row>
    <row r="190" spans="1:11" ht="15">
      <c r="A190" s="142" t="s">
        <v>410</v>
      </c>
      <c r="B190" s="295"/>
      <c r="C190" s="252"/>
      <c r="D190" s="252"/>
      <c r="E190" s="252"/>
      <c r="F190" s="252"/>
      <c r="G190" s="252"/>
      <c r="H190" s="252"/>
      <c r="I190" s="252"/>
      <c r="J190" s="252"/>
      <c r="K190" s="253"/>
    </row>
    <row r="191" spans="1:11" ht="30.75" thickBot="1">
      <c r="A191" s="143" t="s">
        <v>411</v>
      </c>
      <c r="B191" s="296"/>
      <c r="C191" s="255"/>
      <c r="D191" s="255"/>
      <c r="E191" s="255"/>
      <c r="F191" s="255"/>
      <c r="G191" s="255"/>
      <c r="H191" s="255"/>
      <c r="I191" s="255"/>
      <c r="J191" s="255"/>
      <c r="K191" s="256"/>
    </row>
    <row r="192" spans="1:11" ht="15.75" thickBot="1">
      <c r="A192" s="272" t="s">
        <v>300</v>
      </c>
      <c r="B192" s="290">
        <f>B187*B188</f>
        <v>0</v>
      </c>
      <c r="C192" s="243">
        <f aca="true" t="shared" si="5" ref="C192:K192">C187*C188</f>
        <v>0</v>
      </c>
      <c r="D192" s="243">
        <f t="shared" si="5"/>
        <v>0</v>
      </c>
      <c r="E192" s="243">
        <f t="shared" si="5"/>
        <v>0</v>
      </c>
      <c r="F192" s="243">
        <f t="shared" si="5"/>
        <v>0</v>
      </c>
      <c r="G192" s="243">
        <f t="shared" si="5"/>
        <v>0</v>
      </c>
      <c r="H192" s="243">
        <f t="shared" si="5"/>
        <v>0</v>
      </c>
      <c r="I192" s="243">
        <f t="shared" si="5"/>
        <v>0</v>
      </c>
      <c r="J192" s="243">
        <f t="shared" si="5"/>
        <v>0</v>
      </c>
      <c r="K192" s="244">
        <f t="shared" si="5"/>
        <v>0</v>
      </c>
    </row>
    <row r="193" ht="15.75" thickBot="1"/>
    <row r="194" spans="2:11" ht="15.75" thickBot="1">
      <c r="B194" s="446" t="s">
        <v>280</v>
      </c>
      <c r="C194" s="447"/>
      <c r="D194" s="447"/>
      <c r="E194" s="447"/>
      <c r="F194" s="447"/>
      <c r="G194" s="447"/>
      <c r="H194" s="447"/>
      <c r="I194" s="447"/>
      <c r="J194" s="447"/>
      <c r="K194" s="448"/>
    </row>
    <row r="195" spans="1:11" ht="15.75" thickBot="1">
      <c r="A195" s="135" t="s">
        <v>340</v>
      </c>
      <c r="B195" s="132" t="s">
        <v>320</v>
      </c>
      <c r="C195" s="133" t="s">
        <v>321</v>
      </c>
      <c r="D195" s="133" t="s">
        <v>322</v>
      </c>
      <c r="E195" s="133" t="s">
        <v>323</v>
      </c>
      <c r="F195" s="133" t="s">
        <v>324</v>
      </c>
      <c r="G195" s="133" t="s">
        <v>325</v>
      </c>
      <c r="H195" s="133" t="s">
        <v>326</v>
      </c>
      <c r="I195" s="133" t="s">
        <v>327</v>
      </c>
      <c r="J195" s="133" t="s">
        <v>328</v>
      </c>
      <c r="K195" s="134" t="s">
        <v>329</v>
      </c>
    </row>
    <row r="196" spans="1:11" ht="15">
      <c r="A196" s="271" t="s">
        <v>436</v>
      </c>
      <c r="B196" s="92">
        <v>86</v>
      </c>
      <c r="C196" s="87">
        <v>135.2</v>
      </c>
      <c r="D196" s="87">
        <v>103</v>
      </c>
      <c r="E196" s="87">
        <v>25</v>
      </c>
      <c r="F196" s="87">
        <v>68.2</v>
      </c>
      <c r="G196" s="87">
        <v>68.2</v>
      </c>
      <c r="H196" s="87">
        <v>25</v>
      </c>
      <c r="I196" s="87">
        <v>84.53</v>
      </c>
      <c r="J196" s="87">
        <v>25</v>
      </c>
      <c r="K196" s="88">
        <v>43.42</v>
      </c>
    </row>
    <row r="197" spans="1:11" ht="15.75" thickBot="1">
      <c r="A197" s="285" t="s">
        <v>269</v>
      </c>
      <c r="B197" s="294"/>
      <c r="C197" s="249"/>
      <c r="D197" s="249"/>
      <c r="E197" s="249"/>
      <c r="F197" s="249"/>
      <c r="G197" s="249"/>
      <c r="H197" s="249"/>
      <c r="I197" s="249"/>
      <c r="J197" s="249"/>
      <c r="K197" s="250"/>
    </row>
    <row r="198" spans="1:11" ht="15">
      <c r="A198" s="142" t="s">
        <v>410</v>
      </c>
      <c r="B198" s="295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1:11" ht="30.75" thickBot="1">
      <c r="A199" s="143" t="s">
        <v>411</v>
      </c>
      <c r="B199" s="296"/>
      <c r="C199" s="255"/>
      <c r="D199" s="255"/>
      <c r="E199" s="255"/>
      <c r="F199" s="255"/>
      <c r="G199" s="255"/>
      <c r="H199" s="255"/>
      <c r="I199" s="255"/>
      <c r="J199" s="255"/>
      <c r="K199" s="256"/>
    </row>
    <row r="200" spans="1:11" ht="15.75" thickBot="1">
      <c r="A200" s="272" t="s">
        <v>300</v>
      </c>
      <c r="B200" s="290">
        <f aca="true" t="shared" si="6" ref="B200:K200">B196*B197</f>
        <v>0</v>
      </c>
      <c r="C200" s="243">
        <f t="shared" si="6"/>
        <v>0</v>
      </c>
      <c r="D200" s="243">
        <f t="shared" si="6"/>
        <v>0</v>
      </c>
      <c r="E200" s="243">
        <f t="shared" si="6"/>
        <v>0</v>
      </c>
      <c r="F200" s="243">
        <f t="shared" si="6"/>
        <v>0</v>
      </c>
      <c r="G200" s="243">
        <f t="shared" si="6"/>
        <v>0</v>
      </c>
      <c r="H200" s="243">
        <f t="shared" si="6"/>
        <v>0</v>
      </c>
      <c r="I200" s="243">
        <f t="shared" si="6"/>
        <v>0</v>
      </c>
      <c r="J200" s="243">
        <f t="shared" si="6"/>
        <v>0</v>
      </c>
      <c r="K200" s="244">
        <f t="shared" si="6"/>
        <v>0</v>
      </c>
    </row>
    <row r="201" spans="1:11" ht="15.75" thickBot="1">
      <c r="A201" s="51"/>
      <c r="B201" s="52"/>
      <c r="C201" s="53"/>
      <c r="D201" s="54"/>
      <c r="E201" s="53"/>
      <c r="F201" s="54"/>
      <c r="G201" s="53"/>
      <c r="H201" s="54"/>
      <c r="I201" s="53"/>
      <c r="J201" s="54"/>
      <c r="K201" s="55"/>
    </row>
    <row r="202" spans="1:11" ht="15.75" thickBot="1">
      <c r="A202" s="135" t="s">
        <v>340</v>
      </c>
      <c r="B202" s="132" t="s">
        <v>330</v>
      </c>
      <c r="C202" s="133" t="s">
        <v>331</v>
      </c>
      <c r="D202" s="133" t="s">
        <v>332</v>
      </c>
      <c r="E202" s="133" t="s">
        <v>333</v>
      </c>
      <c r="F202" s="133" t="s">
        <v>334</v>
      </c>
      <c r="G202" s="133" t="s">
        <v>335</v>
      </c>
      <c r="H202" s="133" t="s">
        <v>336</v>
      </c>
      <c r="I202" s="133" t="s">
        <v>337</v>
      </c>
      <c r="J202" s="133" t="s">
        <v>338</v>
      </c>
      <c r="K202" s="134" t="s">
        <v>339</v>
      </c>
    </row>
    <row r="203" spans="1:11" ht="15">
      <c r="A203" s="271" t="s">
        <v>436</v>
      </c>
      <c r="B203" s="92">
        <v>43.42</v>
      </c>
      <c r="C203" s="87">
        <v>142.7</v>
      </c>
      <c r="D203" s="87">
        <v>210</v>
      </c>
      <c r="E203" s="87">
        <v>197</v>
      </c>
      <c r="F203" s="87">
        <v>91</v>
      </c>
      <c r="G203" s="87">
        <v>72.3</v>
      </c>
      <c r="H203" s="87">
        <v>64.21</v>
      </c>
      <c r="I203" s="87">
        <v>84.53</v>
      </c>
      <c r="J203" s="87">
        <v>78.75</v>
      </c>
      <c r="K203" s="88">
        <v>78.75</v>
      </c>
    </row>
    <row r="204" spans="1:11" ht="15.75" thickBot="1">
      <c r="A204" s="285" t="s">
        <v>269</v>
      </c>
      <c r="B204" s="294"/>
      <c r="C204" s="249"/>
      <c r="D204" s="249"/>
      <c r="E204" s="249"/>
      <c r="F204" s="249"/>
      <c r="G204" s="249"/>
      <c r="H204" s="249"/>
      <c r="I204" s="249"/>
      <c r="J204" s="249"/>
      <c r="K204" s="250"/>
    </row>
    <row r="205" spans="1:11" ht="15">
      <c r="A205" s="288" t="s">
        <v>410</v>
      </c>
      <c r="B205" s="297"/>
      <c r="C205" s="298"/>
      <c r="D205" s="298"/>
      <c r="E205" s="298"/>
      <c r="F205" s="298"/>
      <c r="G205" s="298"/>
      <c r="H205" s="298"/>
      <c r="I205" s="298"/>
      <c r="J205" s="298"/>
      <c r="K205" s="299"/>
    </row>
    <row r="206" spans="1:11" ht="30.75" thickBot="1">
      <c r="A206" s="289" t="s">
        <v>411</v>
      </c>
      <c r="B206" s="300"/>
      <c r="C206" s="301"/>
      <c r="D206" s="301"/>
      <c r="E206" s="301"/>
      <c r="F206" s="301"/>
      <c r="G206" s="301"/>
      <c r="H206" s="301"/>
      <c r="I206" s="301"/>
      <c r="J206" s="301"/>
      <c r="K206" s="302"/>
    </row>
    <row r="207" spans="1:11" ht="15.75" thickBot="1">
      <c r="A207" s="272" t="s">
        <v>300</v>
      </c>
      <c r="B207" s="290">
        <f aca="true" t="shared" si="7" ref="B207:K207">B203*B204</f>
        <v>0</v>
      </c>
      <c r="C207" s="243">
        <f t="shared" si="7"/>
        <v>0</v>
      </c>
      <c r="D207" s="243">
        <f t="shared" si="7"/>
        <v>0</v>
      </c>
      <c r="E207" s="243">
        <f t="shared" si="7"/>
        <v>0</v>
      </c>
      <c r="F207" s="243">
        <f t="shared" si="7"/>
        <v>0</v>
      </c>
      <c r="G207" s="243">
        <f t="shared" si="7"/>
        <v>0</v>
      </c>
      <c r="H207" s="243">
        <f t="shared" si="7"/>
        <v>0</v>
      </c>
      <c r="I207" s="243">
        <f t="shared" si="7"/>
        <v>0</v>
      </c>
      <c r="J207" s="243">
        <f t="shared" si="7"/>
        <v>0</v>
      </c>
      <c r="K207" s="244">
        <f t="shared" si="7"/>
        <v>0</v>
      </c>
    </row>
    <row r="208" ht="15.75" thickBot="1"/>
    <row r="209" spans="1:10" ht="15.75" thickBot="1">
      <c r="A209" s="135" t="s">
        <v>433</v>
      </c>
      <c r="B209" s="291" t="s">
        <v>326</v>
      </c>
      <c r="C209" s="292" t="s">
        <v>327</v>
      </c>
      <c r="D209" s="191" t="s">
        <v>328</v>
      </c>
      <c r="E209" s="292" t="s">
        <v>329</v>
      </c>
      <c r="F209" s="191" t="s">
        <v>330</v>
      </c>
      <c r="G209" s="292" t="s">
        <v>336</v>
      </c>
      <c r="H209" s="191" t="s">
        <v>337</v>
      </c>
      <c r="I209" s="292" t="s">
        <v>338</v>
      </c>
      <c r="J209" s="134" t="s">
        <v>339</v>
      </c>
    </row>
    <row r="210" spans="1:10" ht="15">
      <c r="A210" s="271" t="s">
        <v>436</v>
      </c>
      <c r="B210" s="92">
        <f>74*3</f>
        <v>222</v>
      </c>
      <c r="C210" s="87">
        <f>105.38*3</f>
        <v>316.14</v>
      </c>
      <c r="D210" s="87">
        <f>150*3</f>
        <v>450</v>
      </c>
      <c r="E210" s="87">
        <f>148.29*3</f>
        <v>444.87</v>
      </c>
      <c r="F210" s="87">
        <f>44.92*3</f>
        <v>134.76</v>
      </c>
      <c r="G210" s="87">
        <f>123.19*3</f>
        <v>369.57</v>
      </c>
      <c r="H210" s="87">
        <f>105.38*3</f>
        <v>316.14</v>
      </c>
      <c r="I210" s="87">
        <f>57.75*3</f>
        <v>173.25</v>
      </c>
      <c r="J210" s="88">
        <f>57.75*3</f>
        <v>173.25</v>
      </c>
    </row>
    <row r="211" spans="1:10" ht="15.75" thickBot="1">
      <c r="A211" s="285" t="s">
        <v>269</v>
      </c>
      <c r="B211" s="294"/>
      <c r="C211" s="249"/>
      <c r="D211" s="249"/>
      <c r="E211" s="249"/>
      <c r="F211" s="249"/>
      <c r="G211" s="249"/>
      <c r="H211" s="249"/>
      <c r="I211" s="249"/>
      <c r="J211" s="250"/>
    </row>
    <row r="212" spans="1:10" ht="15">
      <c r="A212" s="142" t="s">
        <v>410</v>
      </c>
      <c r="B212" s="295"/>
      <c r="C212" s="252"/>
      <c r="D212" s="252"/>
      <c r="E212" s="545"/>
      <c r="F212" s="545"/>
      <c r="G212" s="545"/>
      <c r="H212" s="545"/>
      <c r="I212" s="545"/>
      <c r="J212" s="546"/>
    </row>
    <row r="213" spans="1:10" ht="30.75" thickBot="1">
      <c r="A213" s="143" t="s">
        <v>411</v>
      </c>
      <c r="B213" s="296"/>
      <c r="C213" s="255"/>
      <c r="D213" s="255"/>
      <c r="E213" s="545"/>
      <c r="F213" s="545"/>
      <c r="G213" s="545"/>
      <c r="H213" s="545"/>
      <c r="I213" s="545"/>
      <c r="J213" s="546"/>
    </row>
    <row r="214" spans="1:10" ht="15.75" thickBot="1">
      <c r="A214" s="272" t="s">
        <v>300</v>
      </c>
      <c r="B214" s="290">
        <f aca="true" t="shared" si="8" ref="B214:J214">B210*B211</f>
        <v>0</v>
      </c>
      <c r="C214" s="243">
        <f t="shared" si="8"/>
        <v>0</v>
      </c>
      <c r="D214" s="243">
        <f t="shared" si="8"/>
        <v>0</v>
      </c>
      <c r="E214" s="243">
        <f t="shared" si="8"/>
        <v>0</v>
      </c>
      <c r="F214" s="243">
        <f t="shared" si="8"/>
        <v>0</v>
      </c>
      <c r="G214" s="243">
        <f t="shared" si="8"/>
        <v>0</v>
      </c>
      <c r="H214" s="243">
        <f t="shared" si="8"/>
        <v>0</v>
      </c>
      <c r="I214" s="243">
        <f t="shared" si="8"/>
        <v>0</v>
      </c>
      <c r="J214" s="244">
        <f t="shared" si="8"/>
        <v>0</v>
      </c>
    </row>
    <row r="216" spans="6:13" ht="15"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443" t="s">
        <v>228</v>
      </c>
      <c r="B217" s="444"/>
      <c r="C217" s="444"/>
      <c r="D217" s="444"/>
      <c r="E217" s="444"/>
      <c r="F217" s="444"/>
      <c r="G217" s="445"/>
      <c r="H217" s="293">
        <f>(B102+B182+B200)+(C102+C182+C200)+(D102+D182+D200)+(E102+E182+E200)+(F102+F182+F200)+(G102+G182+G200)+(H102+H182+H200+B214)+(I102+I182+I200+C214)+(J102+J182+J200+D214)+(K102+K182+K200+E214)+(B171+B192+B207+F214)+(C171+C192+C207)+(D171+D192+D207)+(E171+E192+E207)+(F171+F192+F207)+(G171+G192+G207)+(H171+H192+H207+G214)+(I171+I192+I207+H214)+(J171+J192+J207+I214)+(K171+K192+K207+J214)</f>
        <v>0</v>
      </c>
      <c r="I217" s="108" t="s">
        <v>273</v>
      </c>
      <c r="J217" s="56"/>
      <c r="K217" s="2"/>
      <c r="L217" s="2"/>
      <c r="M217" s="2"/>
    </row>
    <row r="218" ht="15">
      <c r="H218" s="107" t="s">
        <v>358</v>
      </c>
    </row>
    <row r="219" ht="15.75" customHeight="1">
      <c r="B219" s="2"/>
    </row>
    <row r="220" ht="15">
      <c r="B220" s="2"/>
    </row>
    <row r="221" ht="15">
      <c r="B221" s="2"/>
    </row>
    <row r="222" ht="15">
      <c r="A222" s="128" t="s">
        <v>370</v>
      </c>
    </row>
    <row r="223" spans="1:7" ht="15">
      <c r="A223" s="130" t="s">
        <v>204</v>
      </c>
      <c r="B223" s="455" t="s">
        <v>431</v>
      </c>
      <c r="C223" s="455"/>
      <c r="D223" s="455"/>
      <c r="E223" s="455"/>
      <c r="F223" s="455"/>
      <c r="G223" s="163" t="s">
        <v>426</v>
      </c>
    </row>
    <row r="224" spans="1:7" ht="15">
      <c r="A224" s="130" t="s">
        <v>320</v>
      </c>
      <c r="B224" s="494" t="s">
        <v>371</v>
      </c>
      <c r="C224" s="494"/>
      <c r="D224" s="494"/>
      <c r="E224" s="494"/>
      <c r="F224" s="494"/>
      <c r="G224" s="164"/>
    </row>
    <row r="225" spans="1:7" ht="15">
      <c r="A225" s="130" t="s">
        <v>321</v>
      </c>
      <c r="B225" s="494" t="s">
        <v>371</v>
      </c>
      <c r="C225" s="494"/>
      <c r="D225" s="494"/>
      <c r="E225" s="494"/>
      <c r="F225" s="494"/>
      <c r="G225" s="164"/>
    </row>
    <row r="226" spans="1:7" ht="15">
      <c r="A226" s="130" t="s">
        <v>322</v>
      </c>
      <c r="B226" s="494" t="s">
        <v>371</v>
      </c>
      <c r="C226" s="494"/>
      <c r="D226" s="494"/>
      <c r="E226" s="494"/>
      <c r="F226" s="494"/>
      <c r="G226" s="164"/>
    </row>
    <row r="227" spans="1:7" ht="15">
      <c r="A227" s="130" t="s">
        <v>323</v>
      </c>
      <c r="B227" s="494" t="s">
        <v>371</v>
      </c>
      <c r="C227" s="494"/>
      <c r="D227" s="494"/>
      <c r="E227" s="494"/>
      <c r="F227" s="494"/>
      <c r="G227" s="164"/>
    </row>
    <row r="228" spans="1:7" ht="15">
      <c r="A228" s="130" t="s">
        <v>324</v>
      </c>
      <c r="B228" s="494" t="s">
        <v>371</v>
      </c>
      <c r="C228" s="494"/>
      <c r="D228" s="494"/>
      <c r="E228" s="494"/>
      <c r="F228" s="494"/>
      <c r="G228" s="164"/>
    </row>
    <row r="229" spans="1:7" ht="15">
      <c r="A229" s="130" t="s">
        <v>325</v>
      </c>
      <c r="B229" s="494" t="s">
        <v>371</v>
      </c>
      <c r="C229" s="494"/>
      <c r="D229" s="494"/>
      <c r="E229" s="494"/>
      <c r="F229" s="494"/>
      <c r="G229" s="164"/>
    </row>
    <row r="230" spans="1:7" ht="15">
      <c r="A230" s="130" t="s">
        <v>326</v>
      </c>
      <c r="B230" s="494" t="s">
        <v>371</v>
      </c>
      <c r="C230" s="494"/>
      <c r="D230" s="494"/>
      <c r="E230" s="494"/>
      <c r="F230" s="494"/>
      <c r="G230" s="164"/>
    </row>
    <row r="231" spans="1:7" ht="15">
      <c r="A231" s="130" t="s">
        <v>327</v>
      </c>
      <c r="B231" s="494" t="s">
        <v>371</v>
      </c>
      <c r="C231" s="494"/>
      <c r="D231" s="494"/>
      <c r="E231" s="494"/>
      <c r="F231" s="494"/>
      <c r="G231" s="164"/>
    </row>
    <row r="232" spans="1:7" ht="15">
      <c r="A232" s="130" t="s">
        <v>328</v>
      </c>
      <c r="B232" s="494" t="s">
        <v>371</v>
      </c>
      <c r="C232" s="494"/>
      <c r="D232" s="494"/>
      <c r="E232" s="494"/>
      <c r="F232" s="494"/>
      <c r="G232" s="164"/>
    </row>
    <row r="233" spans="1:7" ht="15">
      <c r="A233" s="130" t="s">
        <v>329</v>
      </c>
      <c r="B233" s="494" t="s">
        <v>371</v>
      </c>
      <c r="C233" s="494"/>
      <c r="D233" s="494"/>
      <c r="E233" s="494"/>
      <c r="F233" s="494"/>
      <c r="G233" s="164"/>
    </row>
    <row r="234" spans="1:7" ht="15">
      <c r="A234" s="130" t="s">
        <v>330</v>
      </c>
      <c r="B234" s="494" t="s">
        <v>371</v>
      </c>
      <c r="C234" s="494"/>
      <c r="D234" s="494"/>
      <c r="E234" s="494"/>
      <c r="F234" s="494"/>
      <c r="G234" s="164"/>
    </row>
    <row r="235" spans="1:7" ht="15">
      <c r="A235" s="130" t="s">
        <v>331</v>
      </c>
      <c r="B235" s="494" t="s">
        <v>371</v>
      </c>
      <c r="C235" s="494"/>
      <c r="D235" s="494"/>
      <c r="E235" s="494"/>
      <c r="F235" s="494"/>
      <c r="G235" s="164"/>
    </row>
    <row r="236" spans="1:7" ht="15">
      <c r="A236" s="130" t="s">
        <v>332</v>
      </c>
      <c r="B236" s="494" t="s">
        <v>371</v>
      </c>
      <c r="C236" s="494"/>
      <c r="D236" s="494"/>
      <c r="E236" s="494"/>
      <c r="F236" s="494"/>
      <c r="G236" s="164"/>
    </row>
    <row r="237" spans="1:7" ht="15">
      <c r="A237" s="130" t="s">
        <v>333</v>
      </c>
      <c r="B237" s="494" t="s">
        <v>371</v>
      </c>
      <c r="C237" s="494"/>
      <c r="D237" s="494"/>
      <c r="E237" s="494"/>
      <c r="F237" s="494"/>
      <c r="G237" s="164"/>
    </row>
    <row r="238" spans="1:7" ht="15">
      <c r="A238" s="130" t="s">
        <v>334</v>
      </c>
      <c r="B238" s="494" t="s">
        <v>371</v>
      </c>
      <c r="C238" s="494"/>
      <c r="D238" s="494"/>
      <c r="E238" s="494"/>
      <c r="F238" s="494"/>
      <c r="G238" s="164"/>
    </row>
    <row r="239" spans="1:7" ht="15">
      <c r="A239" s="130" t="s">
        <v>335</v>
      </c>
      <c r="B239" s="494" t="s">
        <v>371</v>
      </c>
      <c r="C239" s="494"/>
      <c r="D239" s="494"/>
      <c r="E239" s="494"/>
      <c r="F239" s="494"/>
      <c r="G239" s="164"/>
    </row>
    <row r="240" spans="1:7" ht="15">
      <c r="A240" s="130" t="s">
        <v>336</v>
      </c>
      <c r="B240" s="494" t="s">
        <v>371</v>
      </c>
      <c r="C240" s="494"/>
      <c r="D240" s="494"/>
      <c r="E240" s="494"/>
      <c r="F240" s="494"/>
      <c r="G240" s="164"/>
    </row>
    <row r="241" spans="1:7" ht="15">
      <c r="A241" s="130" t="s">
        <v>337</v>
      </c>
      <c r="B241" s="494" t="s">
        <v>371</v>
      </c>
      <c r="C241" s="494"/>
      <c r="D241" s="494"/>
      <c r="E241" s="494"/>
      <c r="F241" s="494"/>
      <c r="G241" s="164"/>
    </row>
    <row r="242" spans="1:7" ht="15">
      <c r="A242" s="130" t="s">
        <v>338</v>
      </c>
      <c r="B242" s="494" t="s">
        <v>371</v>
      </c>
      <c r="C242" s="494"/>
      <c r="D242" s="494"/>
      <c r="E242" s="494"/>
      <c r="F242" s="494"/>
      <c r="G242" s="164"/>
    </row>
    <row r="243" spans="1:7" ht="15">
      <c r="A243" s="130" t="s">
        <v>339</v>
      </c>
      <c r="B243" s="494" t="s">
        <v>371</v>
      </c>
      <c r="C243" s="494"/>
      <c r="D243" s="494"/>
      <c r="E243" s="494"/>
      <c r="F243" s="494"/>
      <c r="G243" s="164"/>
    </row>
    <row r="1438" ht="15">
      <c r="B1438" s="4" t="s">
        <v>371</v>
      </c>
    </row>
    <row r="1439" ht="15">
      <c r="B1439" s="78" t="s">
        <v>418</v>
      </c>
    </row>
    <row r="1440" ht="15">
      <c r="B1440" s="78" t="s">
        <v>419</v>
      </c>
    </row>
    <row r="1441" ht="15">
      <c r="B1441" s="78" t="s">
        <v>420</v>
      </c>
    </row>
    <row r="1442" ht="15">
      <c r="B1442" s="78" t="s">
        <v>421</v>
      </c>
    </row>
    <row r="1443" ht="15">
      <c r="B1443" s="78" t="s">
        <v>422</v>
      </c>
    </row>
    <row r="1444" ht="15">
      <c r="B1444" s="78" t="s">
        <v>423</v>
      </c>
    </row>
    <row r="1445" ht="15">
      <c r="B1445" s="78" t="s">
        <v>424</v>
      </c>
    </row>
  </sheetData>
  <sheetProtection password="CA3C" sheet="1"/>
  <protectedRanges>
    <protectedRange sqref="B211:J213" name="Intervalo8"/>
    <protectedRange sqref="B204:K206" name="Intervalo7"/>
    <protectedRange sqref="B204:K206" name="Intervalo6"/>
    <protectedRange sqref="B197:K199" name="Intervalo5"/>
    <protectedRange sqref="B188:K191 B179:K179" name="Intervalo4"/>
    <protectedRange sqref="B178:K178 B180:K181" name="Intervalo3"/>
    <protectedRange sqref="B167:K170" name="Intervalo2"/>
    <protectedRange sqref="B98:K101" name="Intervalo1"/>
    <protectedRange sqref="B224:G243" name="Intervalo3_1"/>
    <protectedRange sqref="B224:F243" name="Intervalo10"/>
  </protectedRanges>
  <mergeCells count="44">
    <mergeCell ref="B241:F241"/>
    <mergeCell ref="B242:F242"/>
    <mergeCell ref="B243:F243"/>
    <mergeCell ref="B235:F235"/>
    <mergeCell ref="B236:F236"/>
    <mergeCell ref="B237:F237"/>
    <mergeCell ref="B238:F238"/>
    <mergeCell ref="B239:F239"/>
    <mergeCell ref="B240:F240"/>
    <mergeCell ref="B229:F229"/>
    <mergeCell ref="B230:F230"/>
    <mergeCell ref="B231:F231"/>
    <mergeCell ref="B232:F232"/>
    <mergeCell ref="B233:F233"/>
    <mergeCell ref="B234:F234"/>
    <mergeCell ref="B223:F223"/>
    <mergeCell ref="B224:F224"/>
    <mergeCell ref="B225:F225"/>
    <mergeCell ref="B226:F226"/>
    <mergeCell ref="B227:F227"/>
    <mergeCell ref="B228:F228"/>
    <mergeCell ref="B34:K34"/>
    <mergeCell ref="B194:K194"/>
    <mergeCell ref="A27:E27"/>
    <mergeCell ref="A29:E29"/>
    <mergeCell ref="A30:E30"/>
    <mergeCell ref="A217:G217"/>
    <mergeCell ref="B173:K173"/>
    <mergeCell ref="D20:D22"/>
    <mergeCell ref="D23:D24"/>
    <mergeCell ref="D7:D9"/>
    <mergeCell ref="D10:D12"/>
    <mergeCell ref="C18:C22"/>
    <mergeCell ref="D25:D26"/>
    <mergeCell ref="A1:K1"/>
    <mergeCell ref="D13:D14"/>
    <mergeCell ref="D15:D17"/>
    <mergeCell ref="C13:C17"/>
    <mergeCell ref="B7:B17"/>
    <mergeCell ref="A28:E28"/>
    <mergeCell ref="C23:C26"/>
    <mergeCell ref="B18:B26"/>
    <mergeCell ref="D18:D19"/>
    <mergeCell ref="C7:C12"/>
  </mergeCells>
  <dataValidations count="1">
    <dataValidation type="list" allowBlank="1" showInputMessage="1" showErrorMessage="1" sqref="B224:F243">
      <formula1>$B$1438:$B$1445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4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1464"/>
  <sheetViews>
    <sheetView zoomScale="85" zoomScaleNormal="85" zoomScalePageLayoutView="0" workbookViewId="0" topLeftCell="A1">
      <selection activeCell="A135" sqref="A135"/>
    </sheetView>
  </sheetViews>
  <sheetFormatPr defaultColWidth="9.140625" defaultRowHeight="15"/>
  <cols>
    <col min="1" max="1" width="50.8515625" style="0" customWidth="1"/>
    <col min="2" max="11" width="24.57421875" style="0" customWidth="1"/>
    <col min="12" max="12" width="11.421875" style="0" customWidth="1"/>
    <col min="13" max="13" width="24.421875" style="0" customWidth="1"/>
    <col min="14" max="14" width="16.140625" style="0" bestFit="1" customWidth="1"/>
    <col min="15" max="15" width="11.28125" style="0" customWidth="1"/>
    <col min="16" max="16" width="17.8515625" style="0" customWidth="1"/>
  </cols>
  <sheetData>
    <row r="1" spans="1:6" ht="18.75">
      <c r="A1" s="443" t="s">
        <v>342</v>
      </c>
      <c r="B1" s="444"/>
      <c r="C1" s="444"/>
      <c r="D1" s="444"/>
      <c r="E1" s="444"/>
      <c r="F1" s="445"/>
    </row>
    <row r="2" spans="1:6" ht="18.75">
      <c r="A2" s="9"/>
      <c r="B2" s="9"/>
      <c r="C2" s="9"/>
      <c r="D2" s="9"/>
      <c r="E2" s="9"/>
      <c r="F2" s="9"/>
    </row>
    <row r="3" spans="1:6" ht="18.75">
      <c r="A3" s="106" t="s">
        <v>425</v>
      </c>
      <c r="B3" s="106">
        <f>RESUMO!B2</f>
        <v>0</v>
      </c>
      <c r="C3" s="9"/>
      <c r="D3" s="9"/>
      <c r="E3" s="9"/>
      <c r="F3" s="9"/>
    </row>
    <row r="4" spans="1:6" ht="18.75">
      <c r="A4" s="9"/>
      <c r="B4" s="9"/>
      <c r="C4" s="9"/>
      <c r="D4" s="9"/>
      <c r="E4" s="9"/>
      <c r="F4" s="9"/>
    </row>
    <row r="5" spans="1:5" s="5" customFormat="1" ht="19.5" thickBot="1">
      <c r="A5" s="128" t="s">
        <v>439</v>
      </c>
      <c r="B5" s="9"/>
      <c r="C5" s="9"/>
      <c r="D5" s="9"/>
      <c r="E5" s="9"/>
    </row>
    <row r="6" spans="1:5" s="5" customFormat="1" ht="15">
      <c r="A6" s="265" t="s">
        <v>183</v>
      </c>
      <c r="B6" s="266" t="s">
        <v>182</v>
      </c>
      <c r="C6" s="266" t="s">
        <v>183</v>
      </c>
      <c r="D6" s="266" t="s">
        <v>6</v>
      </c>
      <c r="E6" s="267" t="s">
        <v>184</v>
      </c>
    </row>
    <row r="7" spans="1:5" s="5" customFormat="1" ht="15">
      <c r="A7" s="309" t="s">
        <v>185</v>
      </c>
      <c r="B7" s="483" t="s">
        <v>189</v>
      </c>
      <c r="C7" s="483" t="s">
        <v>190</v>
      </c>
      <c r="D7" s="166" t="s">
        <v>22</v>
      </c>
      <c r="E7" s="332">
        <v>80000</v>
      </c>
    </row>
    <row r="8" spans="1:9" s="5" customFormat="1" ht="18.75">
      <c r="A8" s="309" t="s">
        <v>186</v>
      </c>
      <c r="B8" s="484"/>
      <c r="C8" s="485"/>
      <c r="D8" s="166" t="s">
        <v>31</v>
      </c>
      <c r="E8" s="332">
        <v>80000</v>
      </c>
      <c r="F8" s="9"/>
      <c r="G8" s="9"/>
      <c r="H8" s="9"/>
      <c r="I8" s="9"/>
    </row>
    <row r="9" spans="1:9" s="5" customFormat="1" ht="18.75">
      <c r="A9" s="309" t="s">
        <v>188</v>
      </c>
      <c r="B9" s="485"/>
      <c r="C9" s="166" t="s">
        <v>191</v>
      </c>
      <c r="D9" s="166" t="s">
        <v>31</v>
      </c>
      <c r="E9" s="332">
        <v>80000</v>
      </c>
      <c r="F9" s="9"/>
      <c r="G9" s="9"/>
      <c r="H9" s="9"/>
      <c r="I9" s="9"/>
    </row>
    <row r="10" spans="1:5" ht="15.75" thickBot="1">
      <c r="A10" s="333" t="s">
        <v>187</v>
      </c>
      <c r="B10" s="334" t="s">
        <v>192</v>
      </c>
      <c r="C10" s="334" t="s">
        <v>190</v>
      </c>
      <c r="D10" s="334" t="s">
        <v>31</v>
      </c>
      <c r="E10" s="335">
        <v>80000</v>
      </c>
    </row>
    <row r="11" spans="1:5" ht="15">
      <c r="A11" s="497" t="s">
        <v>442</v>
      </c>
      <c r="B11" s="498"/>
      <c r="C11" s="498"/>
      <c r="D11" s="498"/>
      <c r="E11" s="499"/>
    </row>
    <row r="12" spans="1:5" ht="15">
      <c r="A12" s="480" t="s">
        <v>443</v>
      </c>
      <c r="B12" s="481"/>
      <c r="C12" s="481"/>
      <c r="D12" s="481"/>
      <c r="E12" s="482"/>
    </row>
    <row r="13" spans="1:5" ht="15">
      <c r="A13" s="488" t="s">
        <v>207</v>
      </c>
      <c r="B13" s="489"/>
      <c r="C13" s="489"/>
      <c r="D13" s="489"/>
      <c r="E13" s="490"/>
    </row>
    <row r="14" spans="1:5" ht="15.75" thickBot="1">
      <c r="A14" s="491" t="s">
        <v>206</v>
      </c>
      <c r="B14" s="492"/>
      <c r="C14" s="492"/>
      <c r="D14" s="492"/>
      <c r="E14" s="493"/>
    </row>
    <row r="15" spans="1:5" ht="15">
      <c r="A15" s="129" t="s">
        <v>429</v>
      </c>
      <c r="B15" s="6"/>
      <c r="C15" s="6"/>
      <c r="D15" s="6"/>
      <c r="E15" s="6"/>
    </row>
    <row r="16" spans="1:5" ht="15">
      <c r="A16" s="321"/>
      <c r="B16" s="6"/>
      <c r="C16" s="6"/>
      <c r="D16" s="6"/>
      <c r="E16" s="6"/>
    </row>
    <row r="17" spans="1:5" ht="15">
      <c r="A17" s="128" t="s">
        <v>438</v>
      </c>
      <c r="B17" s="6"/>
      <c r="C17" s="6"/>
      <c r="D17" s="6"/>
      <c r="E17" s="6"/>
    </row>
    <row r="18" spans="1:5" ht="15.75" thickBot="1">
      <c r="A18" s="322"/>
      <c r="B18" s="509" t="s">
        <v>341</v>
      </c>
      <c r="C18" s="472"/>
      <c r="D18" s="472"/>
      <c r="E18" s="472"/>
    </row>
    <row r="19" spans="1:5" ht="30.75" thickBot="1">
      <c r="A19" s="273" t="s">
        <v>0</v>
      </c>
      <c r="B19" s="228" t="s">
        <v>101</v>
      </c>
      <c r="C19" s="269" t="s">
        <v>108</v>
      </c>
      <c r="D19" s="323" t="s">
        <v>109</v>
      </c>
      <c r="E19" s="270" t="s">
        <v>110</v>
      </c>
    </row>
    <row r="20" spans="1:5" ht="15">
      <c r="A20" s="314" t="s">
        <v>285</v>
      </c>
      <c r="B20" s="336"/>
      <c r="C20" s="337"/>
      <c r="D20" s="338"/>
      <c r="E20" s="339"/>
    </row>
    <row r="21" spans="1:5" ht="15">
      <c r="A21" s="168" t="s">
        <v>56</v>
      </c>
      <c r="B21" s="34" t="s">
        <v>284</v>
      </c>
      <c r="C21" s="66" t="s">
        <v>284</v>
      </c>
      <c r="D21" s="35">
        <v>50</v>
      </c>
      <c r="E21" s="36" t="s">
        <v>284</v>
      </c>
    </row>
    <row r="22" spans="1:5" ht="15">
      <c r="A22" s="168" t="s">
        <v>57</v>
      </c>
      <c r="B22" s="34">
        <v>70</v>
      </c>
      <c r="C22" s="66">
        <v>70</v>
      </c>
      <c r="D22" s="35">
        <v>70</v>
      </c>
      <c r="E22" s="36" t="s">
        <v>284</v>
      </c>
    </row>
    <row r="23" spans="1:5" ht="15">
      <c r="A23" s="168" t="s">
        <v>45</v>
      </c>
      <c r="B23" s="34" t="s">
        <v>39</v>
      </c>
      <c r="C23" s="66" t="s">
        <v>39</v>
      </c>
      <c r="D23" s="35" t="s">
        <v>39</v>
      </c>
      <c r="E23" s="36" t="s">
        <v>284</v>
      </c>
    </row>
    <row r="24" spans="1:5" ht="15">
      <c r="A24" s="168" t="s">
        <v>58</v>
      </c>
      <c r="B24" s="34" t="s">
        <v>20</v>
      </c>
      <c r="C24" s="66" t="s">
        <v>20</v>
      </c>
      <c r="D24" s="35" t="s">
        <v>20</v>
      </c>
      <c r="E24" s="36" t="s">
        <v>284</v>
      </c>
    </row>
    <row r="25" spans="1:5" ht="15">
      <c r="A25" s="168" t="s">
        <v>59</v>
      </c>
      <c r="B25" s="34" t="s">
        <v>112</v>
      </c>
      <c r="C25" s="66" t="s">
        <v>112</v>
      </c>
      <c r="D25" s="35" t="s">
        <v>102</v>
      </c>
      <c r="E25" s="36" t="s">
        <v>284</v>
      </c>
    </row>
    <row r="26" spans="1:5" ht="15">
      <c r="A26" s="227" t="s">
        <v>286</v>
      </c>
      <c r="B26" s="340"/>
      <c r="C26" s="341"/>
      <c r="D26" s="342"/>
      <c r="E26" s="320"/>
    </row>
    <row r="27" spans="1:5" ht="15">
      <c r="A27" s="168" t="s">
        <v>60</v>
      </c>
      <c r="B27" s="34" t="s">
        <v>284</v>
      </c>
      <c r="C27" s="66" t="s">
        <v>284</v>
      </c>
      <c r="D27" s="35">
        <v>50</v>
      </c>
      <c r="E27" s="36" t="s">
        <v>284</v>
      </c>
    </row>
    <row r="28" spans="1:5" ht="15">
      <c r="A28" s="168" t="s">
        <v>61</v>
      </c>
      <c r="B28" s="34">
        <v>70</v>
      </c>
      <c r="C28" s="66">
        <v>70</v>
      </c>
      <c r="D28" s="35">
        <v>70</v>
      </c>
      <c r="E28" s="36">
        <v>40</v>
      </c>
    </row>
    <row r="29" spans="1:5" ht="15">
      <c r="A29" s="168" t="s">
        <v>45</v>
      </c>
      <c r="B29" s="34" t="s">
        <v>39</v>
      </c>
      <c r="C29" s="66" t="s">
        <v>39</v>
      </c>
      <c r="D29" s="35" t="s">
        <v>39</v>
      </c>
      <c r="E29" s="36" t="s">
        <v>111</v>
      </c>
    </row>
    <row r="30" spans="1:5" ht="15">
      <c r="A30" s="168" t="s">
        <v>62</v>
      </c>
      <c r="B30" s="34" t="s">
        <v>20</v>
      </c>
      <c r="C30" s="66" t="s">
        <v>20</v>
      </c>
      <c r="D30" s="35" t="s">
        <v>20</v>
      </c>
      <c r="E30" s="36" t="s">
        <v>20</v>
      </c>
    </row>
    <row r="31" spans="1:5" ht="15">
      <c r="A31" s="168" t="s">
        <v>59</v>
      </c>
      <c r="B31" s="34" t="s">
        <v>112</v>
      </c>
      <c r="C31" s="66" t="s">
        <v>112</v>
      </c>
      <c r="D31" s="35" t="s">
        <v>102</v>
      </c>
      <c r="E31" s="36" t="s">
        <v>102</v>
      </c>
    </row>
    <row r="32" spans="1:5" ht="15">
      <c r="A32" s="227" t="s">
        <v>287</v>
      </c>
      <c r="B32" s="340"/>
      <c r="C32" s="341"/>
      <c r="D32" s="342"/>
      <c r="E32" s="320"/>
    </row>
    <row r="33" spans="1:5" ht="15">
      <c r="A33" s="168" t="s">
        <v>63</v>
      </c>
      <c r="B33" s="34">
        <v>5</v>
      </c>
      <c r="C33" s="66">
        <v>5</v>
      </c>
      <c r="D33" s="35">
        <v>5</v>
      </c>
      <c r="E33" s="36" t="s">
        <v>284</v>
      </c>
    </row>
    <row r="34" spans="1:5" ht="15">
      <c r="A34" s="168" t="s">
        <v>64</v>
      </c>
      <c r="B34" s="34">
        <v>7</v>
      </c>
      <c r="C34" s="66">
        <v>7</v>
      </c>
      <c r="D34" s="35">
        <v>7</v>
      </c>
      <c r="E34" s="36" t="s">
        <v>284</v>
      </c>
    </row>
    <row r="35" spans="1:5" ht="15">
      <c r="A35" s="168" t="s">
        <v>45</v>
      </c>
      <c r="B35" s="34" t="s">
        <v>21</v>
      </c>
      <c r="C35" s="66" t="s">
        <v>21</v>
      </c>
      <c r="D35" s="35" t="s">
        <v>21</v>
      </c>
      <c r="E35" s="36" t="s">
        <v>284</v>
      </c>
    </row>
    <row r="36" spans="1:5" ht="15">
      <c r="A36" s="168" t="s">
        <v>65</v>
      </c>
      <c r="B36" s="34" t="s">
        <v>20</v>
      </c>
      <c r="C36" s="66" t="s">
        <v>20</v>
      </c>
      <c r="D36" s="35" t="s">
        <v>20</v>
      </c>
      <c r="E36" s="36" t="s">
        <v>284</v>
      </c>
    </row>
    <row r="37" spans="1:5" ht="15">
      <c r="A37" s="168" t="s">
        <v>66</v>
      </c>
      <c r="B37" s="34" t="s">
        <v>20</v>
      </c>
      <c r="C37" s="66" t="s">
        <v>20</v>
      </c>
      <c r="D37" s="35" t="s">
        <v>20</v>
      </c>
      <c r="E37" s="36" t="s">
        <v>284</v>
      </c>
    </row>
    <row r="38" spans="1:5" ht="15">
      <c r="A38" s="168" t="s">
        <v>67</v>
      </c>
      <c r="B38" s="34" t="s">
        <v>20</v>
      </c>
      <c r="C38" s="66" t="s">
        <v>20</v>
      </c>
      <c r="D38" s="35" t="s">
        <v>20</v>
      </c>
      <c r="E38" s="36" t="s">
        <v>284</v>
      </c>
    </row>
    <row r="39" spans="1:5" ht="15">
      <c r="A39" s="168" t="s">
        <v>68</v>
      </c>
      <c r="B39" s="34" t="s">
        <v>20</v>
      </c>
      <c r="C39" s="66" t="s">
        <v>20</v>
      </c>
      <c r="D39" s="35" t="s">
        <v>20</v>
      </c>
      <c r="E39" s="36" t="s">
        <v>284</v>
      </c>
    </row>
    <row r="40" spans="1:5" ht="15">
      <c r="A40" s="168" t="s">
        <v>69</v>
      </c>
      <c r="B40" s="34" t="s">
        <v>20</v>
      </c>
      <c r="C40" s="66" t="s">
        <v>20</v>
      </c>
      <c r="D40" s="35" t="s">
        <v>20</v>
      </c>
      <c r="E40" s="36" t="s">
        <v>284</v>
      </c>
    </row>
    <row r="41" spans="1:5" ht="15">
      <c r="A41" s="227" t="s">
        <v>288</v>
      </c>
      <c r="B41" s="340" t="s">
        <v>284</v>
      </c>
      <c r="C41" s="341" t="s">
        <v>284</v>
      </c>
      <c r="D41" s="343" t="s">
        <v>284</v>
      </c>
      <c r="E41" s="320" t="s">
        <v>284</v>
      </c>
    </row>
    <row r="42" spans="1:5" ht="15">
      <c r="A42" s="168" t="s">
        <v>70</v>
      </c>
      <c r="B42" s="34" t="s">
        <v>284</v>
      </c>
      <c r="C42" s="66" t="s">
        <v>284</v>
      </c>
      <c r="D42" s="35" t="s">
        <v>284</v>
      </c>
      <c r="E42" s="36" t="s">
        <v>284</v>
      </c>
    </row>
    <row r="43" spans="1:5" ht="15">
      <c r="A43" s="168" t="s">
        <v>71</v>
      </c>
      <c r="B43" s="34" t="s">
        <v>284</v>
      </c>
      <c r="C43" s="66" t="s">
        <v>284</v>
      </c>
      <c r="D43" s="35" t="s">
        <v>284</v>
      </c>
      <c r="E43" s="36" t="s">
        <v>284</v>
      </c>
    </row>
    <row r="44" spans="1:5" ht="15">
      <c r="A44" s="168" t="s">
        <v>72</v>
      </c>
      <c r="B44" s="34" t="s">
        <v>284</v>
      </c>
      <c r="C44" s="66" t="s">
        <v>284</v>
      </c>
      <c r="D44" s="35" t="s">
        <v>284</v>
      </c>
      <c r="E44" s="36" t="s">
        <v>284</v>
      </c>
    </row>
    <row r="45" spans="1:5" ht="15">
      <c r="A45" s="168" t="s">
        <v>73</v>
      </c>
      <c r="B45" s="34" t="s">
        <v>284</v>
      </c>
      <c r="C45" s="66" t="s">
        <v>284</v>
      </c>
      <c r="D45" s="35" t="s">
        <v>284</v>
      </c>
      <c r="E45" s="36" t="s">
        <v>284</v>
      </c>
    </row>
    <row r="46" spans="1:5" ht="15">
      <c r="A46" s="227" t="s">
        <v>289</v>
      </c>
      <c r="B46" s="340"/>
      <c r="C46" s="344"/>
      <c r="D46" s="319"/>
      <c r="E46" s="320"/>
    </row>
    <row r="47" spans="1:5" ht="15">
      <c r="A47" s="168" t="s">
        <v>74</v>
      </c>
      <c r="B47" s="49" t="s">
        <v>118</v>
      </c>
      <c r="C47" s="67" t="s">
        <v>38</v>
      </c>
      <c r="D47" s="50" t="s">
        <v>38</v>
      </c>
      <c r="E47" s="47" t="s">
        <v>38</v>
      </c>
    </row>
    <row r="48" spans="1:5" ht="15">
      <c r="A48" s="168" t="s">
        <v>75</v>
      </c>
      <c r="B48" s="34" t="s">
        <v>115</v>
      </c>
      <c r="C48" s="66" t="s">
        <v>115</v>
      </c>
      <c r="D48" s="35" t="s">
        <v>115</v>
      </c>
      <c r="E48" s="36" t="s">
        <v>115</v>
      </c>
    </row>
    <row r="49" spans="1:5" ht="15">
      <c r="A49" s="168" t="s">
        <v>76</v>
      </c>
      <c r="B49" s="34" t="s">
        <v>20</v>
      </c>
      <c r="C49" s="66" t="s">
        <v>20</v>
      </c>
      <c r="D49" s="35" t="s">
        <v>20</v>
      </c>
      <c r="E49" s="36" t="s">
        <v>20</v>
      </c>
    </row>
    <row r="50" spans="1:5" ht="15">
      <c r="A50" s="168" t="s">
        <v>77</v>
      </c>
      <c r="B50" s="34" t="s">
        <v>20</v>
      </c>
      <c r="C50" s="66" t="s">
        <v>20</v>
      </c>
      <c r="D50" s="35" t="s">
        <v>20</v>
      </c>
      <c r="E50" s="36" t="s">
        <v>20</v>
      </c>
    </row>
    <row r="51" spans="1:5" ht="15">
      <c r="A51" s="227" t="s">
        <v>290</v>
      </c>
      <c r="B51" s="340"/>
      <c r="C51" s="344"/>
      <c r="D51" s="342"/>
      <c r="E51" s="320"/>
    </row>
    <row r="52" spans="1:5" ht="15">
      <c r="A52" s="168" t="s">
        <v>78</v>
      </c>
      <c r="B52" s="49" t="s">
        <v>20</v>
      </c>
      <c r="C52" s="67" t="s">
        <v>20</v>
      </c>
      <c r="D52" s="50" t="s">
        <v>20</v>
      </c>
      <c r="E52" s="47" t="s">
        <v>284</v>
      </c>
    </row>
    <row r="53" spans="1:5" ht="15">
      <c r="A53" s="168" t="s">
        <v>79</v>
      </c>
      <c r="B53" s="34">
        <v>1500</v>
      </c>
      <c r="C53" s="66">
        <v>1500</v>
      </c>
      <c r="D53" s="35">
        <v>1500</v>
      </c>
      <c r="E53" s="36">
        <v>1000</v>
      </c>
    </row>
    <row r="54" spans="1:5" ht="15">
      <c r="A54" s="168" t="s">
        <v>80</v>
      </c>
      <c r="B54" s="34">
        <v>2</v>
      </c>
      <c r="C54" s="66">
        <v>3</v>
      </c>
      <c r="D54" s="35">
        <v>3</v>
      </c>
      <c r="E54" s="36">
        <v>3</v>
      </c>
    </row>
    <row r="55" spans="1:5" ht="15">
      <c r="A55" s="168" t="s">
        <v>81</v>
      </c>
      <c r="B55" s="34" t="s">
        <v>20</v>
      </c>
      <c r="C55" s="66" t="s">
        <v>20</v>
      </c>
      <c r="D55" s="35" t="s">
        <v>20</v>
      </c>
      <c r="E55" s="36" t="s">
        <v>20</v>
      </c>
    </row>
    <row r="56" spans="1:5" ht="15">
      <c r="A56" s="168" t="s">
        <v>82</v>
      </c>
      <c r="B56" s="34" t="s">
        <v>25</v>
      </c>
      <c r="C56" s="66" t="s">
        <v>20</v>
      </c>
      <c r="D56" s="35" t="s">
        <v>20</v>
      </c>
      <c r="E56" s="36" t="s">
        <v>20</v>
      </c>
    </row>
    <row r="57" spans="1:5" ht="15">
      <c r="A57" s="168" t="s">
        <v>83</v>
      </c>
      <c r="B57" s="34">
        <v>1500</v>
      </c>
      <c r="C57" s="66">
        <v>1500</v>
      </c>
      <c r="D57" s="35">
        <v>1500</v>
      </c>
      <c r="E57" s="36">
        <v>1500</v>
      </c>
    </row>
    <row r="58" spans="1:5" ht="15">
      <c r="A58" s="168" t="s">
        <v>84</v>
      </c>
      <c r="B58" s="34" t="s">
        <v>20</v>
      </c>
      <c r="C58" s="66" t="s">
        <v>20</v>
      </c>
      <c r="D58" s="35" t="s">
        <v>20</v>
      </c>
      <c r="E58" s="36" t="s">
        <v>20</v>
      </c>
    </row>
    <row r="59" spans="1:5" ht="15">
      <c r="A59" s="168" t="s">
        <v>85</v>
      </c>
      <c r="B59" s="34" t="s">
        <v>117</v>
      </c>
      <c r="C59" s="66" t="s">
        <v>117</v>
      </c>
      <c r="D59" s="35" t="s">
        <v>117</v>
      </c>
      <c r="E59" s="36" t="s">
        <v>117</v>
      </c>
    </row>
    <row r="60" spans="1:5" ht="15">
      <c r="A60" s="227" t="s">
        <v>291</v>
      </c>
      <c r="B60" s="340"/>
      <c r="C60" s="344"/>
      <c r="D60" s="319"/>
      <c r="E60" s="320"/>
    </row>
    <row r="61" spans="1:5" ht="15">
      <c r="A61" s="168" t="s">
        <v>86</v>
      </c>
      <c r="B61" s="34" t="s">
        <v>20</v>
      </c>
      <c r="C61" s="66" t="s">
        <v>20</v>
      </c>
      <c r="D61" s="35" t="s">
        <v>20</v>
      </c>
      <c r="E61" s="36" t="s">
        <v>20</v>
      </c>
    </row>
    <row r="62" spans="1:5" ht="15">
      <c r="A62" s="168" t="s">
        <v>87</v>
      </c>
      <c r="B62" s="34" t="s">
        <v>20</v>
      </c>
      <c r="C62" s="66" t="s">
        <v>20</v>
      </c>
      <c r="D62" s="35" t="s">
        <v>20</v>
      </c>
      <c r="E62" s="36" t="s">
        <v>284</v>
      </c>
    </row>
    <row r="63" spans="1:5" ht="15">
      <c r="A63" s="168" t="s">
        <v>88</v>
      </c>
      <c r="B63" s="34" t="s">
        <v>20</v>
      </c>
      <c r="C63" s="66" t="s">
        <v>20</v>
      </c>
      <c r="D63" s="35" t="s">
        <v>20</v>
      </c>
      <c r="E63" s="36" t="s">
        <v>284</v>
      </c>
    </row>
    <row r="64" spans="1:5" ht="15">
      <c r="A64" s="168" t="s">
        <v>89</v>
      </c>
      <c r="B64" s="34" t="s">
        <v>20</v>
      </c>
      <c r="C64" s="66" t="s">
        <v>20</v>
      </c>
      <c r="D64" s="35" t="s">
        <v>20</v>
      </c>
      <c r="E64" s="36" t="s">
        <v>20</v>
      </c>
    </row>
    <row r="65" spans="1:5" ht="15">
      <c r="A65" s="224" t="s">
        <v>90</v>
      </c>
      <c r="B65" s="37" t="s">
        <v>117</v>
      </c>
      <c r="C65" s="68" t="s">
        <v>117</v>
      </c>
      <c r="D65" s="38" t="s">
        <v>117</v>
      </c>
      <c r="E65" s="39" t="s">
        <v>117</v>
      </c>
    </row>
    <row r="66" spans="1:5" ht="15">
      <c r="A66" s="168" t="s">
        <v>91</v>
      </c>
      <c r="B66" s="34" t="s">
        <v>20</v>
      </c>
      <c r="C66" s="66" t="s">
        <v>20</v>
      </c>
      <c r="D66" s="35" t="s">
        <v>20</v>
      </c>
      <c r="E66" s="36" t="s">
        <v>20</v>
      </c>
    </row>
    <row r="67" spans="1:5" ht="15">
      <c r="A67" s="227" t="s">
        <v>292</v>
      </c>
      <c r="B67" s="340"/>
      <c r="C67" s="344"/>
      <c r="D67" s="342"/>
      <c r="E67" s="320"/>
    </row>
    <row r="68" spans="1:5" ht="15">
      <c r="A68" s="168" t="s">
        <v>92</v>
      </c>
      <c r="B68" s="34" t="s">
        <v>20</v>
      </c>
      <c r="C68" s="66" t="s">
        <v>20</v>
      </c>
      <c r="D68" s="35" t="s">
        <v>20</v>
      </c>
      <c r="E68" s="36" t="s">
        <v>20</v>
      </c>
    </row>
    <row r="69" spans="1:5" ht="15">
      <c r="A69" s="168" t="s">
        <v>93</v>
      </c>
      <c r="B69" s="34" t="s">
        <v>20</v>
      </c>
      <c r="C69" s="66" t="s">
        <v>20</v>
      </c>
      <c r="D69" s="35" t="s">
        <v>20</v>
      </c>
      <c r="E69" s="36" t="s">
        <v>20</v>
      </c>
    </row>
    <row r="70" spans="1:5" ht="15">
      <c r="A70" s="227" t="s">
        <v>293</v>
      </c>
      <c r="B70" s="340"/>
      <c r="C70" s="344"/>
      <c r="D70" s="342"/>
      <c r="E70" s="320"/>
    </row>
    <row r="71" spans="1:5" ht="30">
      <c r="A71" s="224" t="s">
        <v>94</v>
      </c>
      <c r="B71" s="60" t="s">
        <v>113</v>
      </c>
      <c r="C71" s="69" t="s">
        <v>113</v>
      </c>
      <c r="D71" s="61" t="s">
        <v>113</v>
      </c>
      <c r="E71" s="57" t="s">
        <v>113</v>
      </c>
    </row>
    <row r="72" spans="1:5" ht="60">
      <c r="A72" s="224" t="s">
        <v>13</v>
      </c>
      <c r="B72" s="60" t="s">
        <v>37</v>
      </c>
      <c r="C72" s="69" t="s">
        <v>37</v>
      </c>
      <c r="D72" s="61" t="s">
        <v>103</v>
      </c>
      <c r="E72" s="57" t="s">
        <v>103</v>
      </c>
    </row>
    <row r="73" spans="1:5" ht="15">
      <c r="A73" s="168" t="s">
        <v>95</v>
      </c>
      <c r="B73" s="34" t="s">
        <v>104</v>
      </c>
      <c r="C73" s="66" t="s">
        <v>104</v>
      </c>
      <c r="D73" s="35" t="s">
        <v>104</v>
      </c>
      <c r="E73" s="36" t="s">
        <v>104</v>
      </c>
    </row>
    <row r="74" spans="1:5" ht="15">
      <c r="A74" s="168" t="s">
        <v>96</v>
      </c>
      <c r="B74" s="34" t="s">
        <v>105</v>
      </c>
      <c r="C74" s="66" t="s">
        <v>105</v>
      </c>
      <c r="D74" s="35" t="s">
        <v>105</v>
      </c>
      <c r="E74" s="36" t="s">
        <v>105</v>
      </c>
    </row>
    <row r="75" spans="1:5" ht="15">
      <c r="A75" s="168" t="s">
        <v>97</v>
      </c>
      <c r="B75" s="62" t="s">
        <v>114</v>
      </c>
      <c r="C75" s="70" t="s">
        <v>114</v>
      </c>
      <c r="D75" s="63" t="s">
        <v>106</v>
      </c>
      <c r="E75" s="58" t="s">
        <v>106</v>
      </c>
    </row>
    <row r="76" spans="1:5" ht="30">
      <c r="A76" s="224" t="s">
        <v>98</v>
      </c>
      <c r="B76" s="65" t="s">
        <v>107</v>
      </c>
      <c r="C76" s="71" t="s">
        <v>107</v>
      </c>
      <c r="D76" s="64" t="s">
        <v>107</v>
      </c>
      <c r="E76" s="59" t="s">
        <v>107</v>
      </c>
    </row>
    <row r="77" spans="1:5" ht="15">
      <c r="A77" s="227" t="s">
        <v>298</v>
      </c>
      <c r="B77" s="340"/>
      <c r="C77" s="344"/>
      <c r="D77" s="342"/>
      <c r="E77" s="320"/>
    </row>
    <row r="78" spans="1:5" ht="15">
      <c r="A78" s="168" t="s">
        <v>99</v>
      </c>
      <c r="B78" s="34" t="s">
        <v>20</v>
      </c>
      <c r="C78" s="66" t="s">
        <v>20</v>
      </c>
      <c r="D78" s="35" t="s">
        <v>20</v>
      </c>
      <c r="E78" s="36" t="s">
        <v>20</v>
      </c>
    </row>
    <row r="79" spans="1:5" ht="15">
      <c r="A79" s="227" t="s">
        <v>299</v>
      </c>
      <c r="B79" s="340"/>
      <c r="C79" s="344"/>
      <c r="D79" s="342"/>
      <c r="E79" s="320"/>
    </row>
    <row r="80" spans="1:5" ht="15">
      <c r="A80" s="168" t="s">
        <v>100</v>
      </c>
      <c r="B80" s="34" t="s">
        <v>20</v>
      </c>
      <c r="C80" s="66" t="s">
        <v>20</v>
      </c>
      <c r="D80" s="35" t="s">
        <v>20</v>
      </c>
      <c r="E80" s="36" t="s">
        <v>20</v>
      </c>
    </row>
    <row r="81" spans="1:5" ht="15.75" thickBot="1">
      <c r="A81" s="274" t="s">
        <v>14</v>
      </c>
      <c r="B81" s="40" t="s">
        <v>20</v>
      </c>
      <c r="C81" s="72" t="s">
        <v>20</v>
      </c>
      <c r="D81" s="41" t="s">
        <v>20</v>
      </c>
      <c r="E81" s="42" t="s">
        <v>20</v>
      </c>
    </row>
    <row r="82" spans="1:5" ht="15">
      <c r="A82" s="324" t="s">
        <v>268</v>
      </c>
      <c r="B82" s="73">
        <v>4459.36</v>
      </c>
      <c r="C82" s="74">
        <v>4459.36</v>
      </c>
      <c r="D82" s="73">
        <v>7980.65</v>
      </c>
      <c r="E82" s="75">
        <v>1610.35</v>
      </c>
    </row>
    <row r="83" spans="1:5" ht="15">
      <c r="A83" s="325" t="s">
        <v>269</v>
      </c>
      <c r="B83" s="345"/>
      <c r="C83" s="346"/>
      <c r="D83" s="345"/>
      <c r="E83" s="347"/>
    </row>
    <row r="84" spans="1:5" ht="15.75" thickBot="1">
      <c r="A84" s="226" t="s">
        <v>357</v>
      </c>
      <c r="B84" s="307"/>
      <c r="C84" s="308"/>
      <c r="D84" s="348"/>
      <c r="E84" s="349"/>
    </row>
    <row r="85" spans="1:5" ht="15">
      <c r="A85" s="142" t="s">
        <v>410</v>
      </c>
      <c r="B85" s="262"/>
      <c r="C85" s="262"/>
      <c r="D85" s="350"/>
      <c r="E85" s="351"/>
    </row>
    <row r="86" spans="1:5" ht="30.75" thickBot="1">
      <c r="A86" s="143" t="s">
        <v>411</v>
      </c>
      <c r="B86" s="263"/>
      <c r="C86" s="263"/>
      <c r="D86" s="352"/>
      <c r="E86" s="353"/>
    </row>
    <row r="87" spans="1:5" ht="15.75" thickBot="1">
      <c r="A87" s="185" t="s">
        <v>275</v>
      </c>
      <c r="B87" s="242">
        <f>B82*B83</f>
        <v>0</v>
      </c>
      <c r="C87" s="242">
        <f>C82*C83</f>
        <v>0</v>
      </c>
      <c r="D87" s="242">
        <f>D82*D83</f>
        <v>0</v>
      </c>
      <c r="E87" s="244">
        <f>E82*E83</f>
        <v>0</v>
      </c>
    </row>
    <row r="92" ht="15.75" thickBot="1"/>
    <row r="93" spans="2:5" ht="15.75" thickBot="1">
      <c r="B93" s="446" t="s">
        <v>279</v>
      </c>
      <c r="C93" s="447"/>
      <c r="D93" s="447"/>
      <c r="E93" s="448"/>
    </row>
    <row r="94" spans="1:5" ht="15.75" thickBot="1">
      <c r="A94" s="156" t="s">
        <v>0</v>
      </c>
      <c r="B94" s="132" t="s">
        <v>359</v>
      </c>
      <c r="C94" s="133" t="s">
        <v>360</v>
      </c>
      <c r="D94" s="133" t="s">
        <v>361</v>
      </c>
      <c r="E94" s="134" t="s">
        <v>362</v>
      </c>
    </row>
    <row r="95" spans="1:5" ht="15">
      <c r="A95" s="326" t="s">
        <v>316</v>
      </c>
      <c r="B95" s="18">
        <v>24.5</v>
      </c>
      <c r="C95" s="122">
        <v>24.5</v>
      </c>
      <c r="D95" s="122">
        <v>24.5</v>
      </c>
      <c r="E95" s="19">
        <v>55.33</v>
      </c>
    </row>
    <row r="96" spans="1:5" ht="15.75" thickBot="1">
      <c r="A96" s="287" t="s">
        <v>317</v>
      </c>
      <c r="B96" s="123">
        <v>0</v>
      </c>
      <c r="C96" s="124">
        <v>0</v>
      </c>
      <c r="D96" s="124">
        <v>0</v>
      </c>
      <c r="E96" s="125">
        <v>0</v>
      </c>
    </row>
    <row r="97" spans="1:5" ht="15">
      <c r="A97" s="324" t="s">
        <v>434</v>
      </c>
      <c r="B97" s="76">
        <f>(B95*12)+(B96*12)</f>
        <v>294</v>
      </c>
      <c r="C97" s="74">
        <f>(C95*12)+(C96*12)</f>
        <v>294</v>
      </c>
      <c r="D97" s="74">
        <f>(D95*12)+(D96*12)</f>
        <v>294</v>
      </c>
      <c r="E97" s="75">
        <f>(E95*12)+(E96*12)</f>
        <v>663.96</v>
      </c>
    </row>
    <row r="98" spans="1:5" ht="15">
      <c r="A98" s="182" t="s">
        <v>269</v>
      </c>
      <c r="B98" s="354"/>
      <c r="C98" s="547"/>
      <c r="D98" s="547"/>
      <c r="E98" s="547"/>
    </row>
    <row r="99" spans="1:5" ht="15.75" thickBot="1">
      <c r="A99" s="189" t="s">
        <v>435</v>
      </c>
      <c r="B99" s="355"/>
      <c r="C99" s="548"/>
      <c r="D99" s="548"/>
      <c r="E99" s="548"/>
    </row>
    <row r="100" spans="1:5" ht="15">
      <c r="A100" s="142" t="s">
        <v>410</v>
      </c>
      <c r="B100" s="356"/>
      <c r="C100" s="549"/>
      <c r="D100" s="549"/>
      <c r="E100" s="549"/>
    </row>
    <row r="101" spans="1:5" ht="30.75" thickBot="1">
      <c r="A101" s="143" t="s">
        <v>411</v>
      </c>
      <c r="B101" s="357"/>
      <c r="C101" s="550"/>
      <c r="D101" s="550"/>
      <c r="E101" s="550"/>
    </row>
    <row r="102" spans="1:5" ht="15.75" thickBot="1">
      <c r="A102" s="185" t="s">
        <v>275</v>
      </c>
      <c r="B102" s="290">
        <f>B97*B98</f>
        <v>0</v>
      </c>
      <c r="C102" s="243">
        <f>C97*C98</f>
        <v>0</v>
      </c>
      <c r="D102" s="243">
        <f>D97*D98</f>
        <v>0</v>
      </c>
      <c r="E102" s="244">
        <f>E97*E98</f>
        <v>0</v>
      </c>
    </row>
    <row r="104" ht="15.75" thickBot="1"/>
    <row r="105" spans="2:5" ht="15.75" thickBot="1">
      <c r="B105" s="446" t="s">
        <v>280</v>
      </c>
      <c r="C105" s="447"/>
      <c r="D105" s="447"/>
      <c r="E105" s="448"/>
    </row>
    <row r="106" spans="1:5" ht="15.75" thickBot="1">
      <c r="A106" s="156" t="s">
        <v>340</v>
      </c>
      <c r="B106" s="132">
        <v>1</v>
      </c>
      <c r="C106" s="133">
        <v>2</v>
      </c>
      <c r="D106" s="133">
        <v>3</v>
      </c>
      <c r="E106" s="134">
        <v>4</v>
      </c>
    </row>
    <row r="107" spans="1:5" ht="15">
      <c r="A107" s="327" t="s">
        <v>436</v>
      </c>
      <c r="B107" s="76">
        <v>68.85</v>
      </c>
      <c r="C107" s="74">
        <v>68.85</v>
      </c>
      <c r="D107" s="74">
        <v>64.7</v>
      </c>
      <c r="E107" s="75">
        <v>63.77</v>
      </c>
    </row>
    <row r="108" spans="1:5" ht="15.75" thickBot="1">
      <c r="A108" s="329" t="s">
        <v>269</v>
      </c>
      <c r="B108" s="354"/>
      <c r="C108" s="547"/>
      <c r="D108" s="547"/>
      <c r="E108" s="547"/>
    </row>
    <row r="109" spans="1:5" ht="15">
      <c r="A109" s="142" t="s">
        <v>410</v>
      </c>
      <c r="B109" s="356"/>
      <c r="C109" s="549"/>
      <c r="D109" s="549"/>
      <c r="E109" s="549"/>
    </row>
    <row r="110" spans="1:5" ht="30.75" thickBot="1">
      <c r="A110" s="143" t="s">
        <v>411</v>
      </c>
      <c r="B110" s="357"/>
      <c r="C110" s="550"/>
      <c r="D110" s="550"/>
      <c r="E110" s="550"/>
    </row>
    <row r="111" spans="1:5" ht="15.75" thickBot="1">
      <c r="A111" s="328" t="s">
        <v>275</v>
      </c>
      <c r="B111" s="290">
        <f>B107*B108</f>
        <v>0</v>
      </c>
      <c r="C111" s="243">
        <f>C107*C108</f>
        <v>0</v>
      </c>
      <c r="D111" s="243">
        <f>D107*D108</f>
        <v>0</v>
      </c>
      <c r="E111" s="244">
        <f>E107*E108</f>
        <v>0</v>
      </c>
    </row>
    <row r="112" ht="15.75" thickBot="1"/>
    <row r="113" spans="1:4" ht="15.75" thickBot="1">
      <c r="A113" s="156" t="s">
        <v>433</v>
      </c>
      <c r="B113" s="500"/>
      <c r="C113" s="501"/>
      <c r="D113" s="330" t="s">
        <v>361</v>
      </c>
    </row>
    <row r="114" spans="1:4" ht="15">
      <c r="A114" s="327" t="s">
        <v>436</v>
      </c>
      <c r="B114" s="502"/>
      <c r="C114" s="503"/>
      <c r="D114" s="77">
        <v>382.95</v>
      </c>
    </row>
    <row r="115" spans="1:4" ht="15.75" thickBot="1">
      <c r="A115" s="329" t="s">
        <v>269</v>
      </c>
      <c r="B115" s="502"/>
      <c r="C115" s="503"/>
      <c r="D115" s="358"/>
    </row>
    <row r="116" spans="1:4" ht="15">
      <c r="A116" s="142" t="s">
        <v>410</v>
      </c>
      <c r="B116" s="502"/>
      <c r="C116" s="503"/>
      <c r="D116" s="359"/>
    </row>
    <row r="117" spans="1:4" ht="30.75" thickBot="1">
      <c r="A117" s="143" t="s">
        <v>411</v>
      </c>
      <c r="B117" s="504"/>
      <c r="C117" s="505"/>
      <c r="D117" s="360"/>
    </row>
    <row r="118" spans="1:4" ht="15.75" thickBot="1">
      <c r="A118" s="328" t="s">
        <v>275</v>
      </c>
      <c r="B118" s="495"/>
      <c r="C118" s="496"/>
      <c r="D118" s="331">
        <f>D114*D115</f>
        <v>0</v>
      </c>
    </row>
    <row r="121" spans="1:5" ht="18.75">
      <c r="A121" s="478" t="s">
        <v>193</v>
      </c>
      <c r="B121" s="478"/>
      <c r="C121" s="478"/>
      <c r="D121" s="175">
        <f>(B87+B102+B111)+(C87+C102+C111)+(D87+D102+D111+D118)+(E87+E102+E111)</f>
        <v>0</v>
      </c>
      <c r="E121" s="78" t="s">
        <v>273</v>
      </c>
    </row>
    <row r="122" ht="18" customHeight="1">
      <c r="D122" s="107" t="s">
        <v>358</v>
      </c>
    </row>
    <row r="123" ht="15">
      <c r="A123" s="43"/>
    </row>
    <row r="124" spans="4:17" ht="1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128" t="s">
        <v>370</v>
      </c>
      <c r="G125" s="2"/>
      <c r="H125" s="2"/>
      <c r="K125" s="2"/>
      <c r="L125" s="2"/>
      <c r="M125" s="2"/>
      <c r="N125" s="2"/>
      <c r="O125" s="2"/>
      <c r="P125" s="2"/>
      <c r="Q125" s="2"/>
    </row>
    <row r="126" spans="1:7" ht="15">
      <c r="A126" s="130" t="s">
        <v>204</v>
      </c>
      <c r="B126" s="455" t="s">
        <v>431</v>
      </c>
      <c r="C126" s="455"/>
      <c r="D126" s="455"/>
      <c r="E126" s="455"/>
      <c r="F126" s="455"/>
      <c r="G126" s="163" t="s">
        <v>426</v>
      </c>
    </row>
    <row r="127" spans="1:7" ht="15">
      <c r="A127" s="130" t="s">
        <v>359</v>
      </c>
      <c r="B127" s="506" t="s">
        <v>371</v>
      </c>
      <c r="C127" s="507"/>
      <c r="D127" s="507"/>
      <c r="E127" s="507"/>
      <c r="F127" s="508"/>
      <c r="G127" s="164"/>
    </row>
    <row r="128" spans="1:7" ht="15">
      <c r="A128" s="130" t="s">
        <v>360</v>
      </c>
      <c r="B128" s="440" t="s">
        <v>371</v>
      </c>
      <c r="C128" s="441"/>
      <c r="D128" s="441"/>
      <c r="E128" s="441"/>
      <c r="F128" s="442"/>
      <c r="G128" s="164"/>
    </row>
    <row r="129" spans="1:7" ht="15">
      <c r="A129" s="130" t="s">
        <v>361</v>
      </c>
      <c r="B129" s="440" t="s">
        <v>371</v>
      </c>
      <c r="C129" s="441"/>
      <c r="D129" s="441"/>
      <c r="E129" s="441"/>
      <c r="F129" s="442"/>
      <c r="G129" s="164"/>
    </row>
    <row r="130" spans="1:7" ht="15">
      <c r="A130" s="130" t="s">
        <v>362</v>
      </c>
      <c r="B130" s="440" t="s">
        <v>371</v>
      </c>
      <c r="C130" s="441"/>
      <c r="D130" s="441"/>
      <c r="E130" s="441"/>
      <c r="F130" s="442"/>
      <c r="G130" s="164"/>
    </row>
    <row r="1457" ht="15">
      <c r="B1457" t="s">
        <v>371</v>
      </c>
    </row>
    <row r="1458" ht="15">
      <c r="B1458" t="s">
        <v>418</v>
      </c>
    </row>
    <row r="1459" ht="15">
      <c r="B1459" t="s">
        <v>419</v>
      </c>
    </row>
    <row r="1460" ht="15">
      <c r="B1460" t="s">
        <v>420</v>
      </c>
    </row>
    <row r="1461" ht="15">
      <c r="B1461" t="s">
        <v>421</v>
      </c>
    </row>
    <row r="1462" ht="15">
      <c r="B1462" t="s">
        <v>422</v>
      </c>
    </row>
    <row r="1463" ht="15">
      <c r="B1463" t="s">
        <v>423</v>
      </c>
    </row>
    <row r="1464" ht="15">
      <c r="B1464" t="s">
        <v>424</v>
      </c>
    </row>
  </sheetData>
  <sheetProtection password="CA3C" sheet="1"/>
  <protectedRanges>
    <protectedRange sqref="D115:D117" name="Intervalo4"/>
    <protectedRange sqref="B108:E110" name="Intervalo3"/>
    <protectedRange sqref="B98:E101" name="Intervalo2"/>
    <protectedRange sqref="B83:E86" name="Intervalo1"/>
    <protectedRange sqref="B127:F130" name="Intervalo3_1"/>
    <protectedRange sqref="B127:G130" name="Intervalo6"/>
  </protectedRanges>
  <mergeCells count="18">
    <mergeCell ref="B129:F129"/>
    <mergeCell ref="B130:F130"/>
    <mergeCell ref="A12:E12"/>
    <mergeCell ref="A13:E13"/>
    <mergeCell ref="B113:C117"/>
    <mergeCell ref="B126:F126"/>
    <mergeCell ref="B127:F127"/>
    <mergeCell ref="B128:F128"/>
    <mergeCell ref="A14:E14"/>
    <mergeCell ref="B18:E18"/>
    <mergeCell ref="A1:F1"/>
    <mergeCell ref="B118:C118"/>
    <mergeCell ref="A121:C121"/>
    <mergeCell ref="B7:B9"/>
    <mergeCell ref="C7:C8"/>
    <mergeCell ref="B93:E93"/>
    <mergeCell ref="B105:E105"/>
    <mergeCell ref="A11:E11"/>
  </mergeCells>
  <dataValidations count="1">
    <dataValidation type="list" allowBlank="1" showInputMessage="1" showErrorMessage="1" sqref="B127:F130">
      <formula1>$B$1457:$B$1464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8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1491"/>
  <sheetViews>
    <sheetView zoomScale="85" zoomScaleNormal="85" zoomScalePageLayoutView="0" workbookViewId="0" topLeftCell="A1">
      <selection activeCell="B95" sqref="B95:F95"/>
    </sheetView>
  </sheetViews>
  <sheetFormatPr defaultColWidth="9.140625" defaultRowHeight="15"/>
  <cols>
    <col min="1" max="1" width="13.140625" style="0" customWidth="1"/>
    <col min="2" max="2" width="22.00390625" style="0" bestFit="1" customWidth="1"/>
    <col min="3" max="8" width="24.57421875" style="0" customWidth="1"/>
    <col min="9" max="9" width="16.57421875" style="0" customWidth="1"/>
    <col min="10" max="10" width="10.140625" style="0" customWidth="1"/>
    <col min="12" max="12" width="23.140625" style="0" customWidth="1"/>
    <col min="13" max="13" width="15.57421875" style="0" customWidth="1"/>
    <col min="14" max="14" width="12.00390625" style="0" customWidth="1"/>
    <col min="15" max="15" width="10.00390625" style="0" customWidth="1"/>
    <col min="16" max="16" width="15.00390625" style="0" customWidth="1"/>
    <col min="17" max="17" width="17.28125" style="0" customWidth="1"/>
  </cols>
  <sheetData>
    <row r="1" spans="1:9" ht="18.75">
      <c r="A1" s="443" t="s">
        <v>343</v>
      </c>
      <c r="B1" s="444"/>
      <c r="C1" s="444"/>
      <c r="D1" s="444"/>
      <c r="E1" s="444"/>
      <c r="F1" s="444"/>
      <c r="G1" s="444"/>
      <c r="H1" s="444"/>
      <c r="I1" s="445"/>
    </row>
    <row r="2" spans="1:7" s="5" customFormat="1" ht="15" customHeight="1">
      <c r="A2" s="9"/>
      <c r="B2" s="9"/>
      <c r="C2" s="9"/>
      <c r="D2" s="9"/>
      <c r="E2" s="9"/>
      <c r="F2" s="9"/>
      <c r="G2" s="9"/>
    </row>
    <row r="3" spans="1:7" s="5" customFormat="1" ht="15" customHeight="1">
      <c r="A3" s="106" t="s">
        <v>425</v>
      </c>
      <c r="B3" s="106">
        <f>RESUMO!B2</f>
        <v>0</v>
      </c>
      <c r="C3" s="9"/>
      <c r="D3" s="9"/>
      <c r="E3" s="9"/>
      <c r="F3" s="9"/>
      <c r="G3" s="9"/>
    </row>
    <row r="4" spans="1:7" s="5" customFormat="1" ht="15" customHeight="1">
      <c r="A4" s="9"/>
      <c r="B4" s="9"/>
      <c r="C4" s="9"/>
      <c r="D4" s="9"/>
      <c r="E4" s="9"/>
      <c r="F4" s="9"/>
      <c r="G4" s="9"/>
    </row>
    <row r="5" spans="1:7" s="5" customFormat="1" ht="15" customHeight="1">
      <c r="A5" s="518" t="s">
        <v>349</v>
      </c>
      <c r="B5" s="466"/>
      <c r="C5" s="466"/>
      <c r="D5" s="466"/>
      <c r="E5" s="466"/>
      <c r="F5" s="466"/>
      <c r="G5" s="519"/>
    </row>
    <row r="6" ht="15" customHeight="1" thickBot="1">
      <c r="A6" s="128" t="s">
        <v>439</v>
      </c>
    </row>
    <row r="7" spans="1:7" ht="15.75" thickBot="1">
      <c r="A7" s="361" t="s">
        <v>348</v>
      </c>
      <c r="B7" s="362" t="s">
        <v>259</v>
      </c>
      <c r="C7" s="362" t="s">
        <v>182</v>
      </c>
      <c r="D7" s="362" t="s">
        <v>183</v>
      </c>
      <c r="E7" s="362" t="s">
        <v>6</v>
      </c>
      <c r="F7" s="362" t="s">
        <v>184</v>
      </c>
      <c r="G7" s="363" t="s">
        <v>348</v>
      </c>
    </row>
    <row r="8" spans="1:7" ht="15" customHeight="1">
      <c r="A8" s="364" t="s">
        <v>231</v>
      </c>
      <c r="B8" s="520" t="s">
        <v>258</v>
      </c>
      <c r="C8" s="528" t="s">
        <v>189</v>
      </c>
      <c r="D8" s="527" t="s">
        <v>190</v>
      </c>
      <c r="E8" s="374" t="s">
        <v>22</v>
      </c>
      <c r="F8" s="375">
        <v>2000</v>
      </c>
      <c r="G8" s="376" t="s">
        <v>231</v>
      </c>
    </row>
    <row r="9" spans="1:7" ht="15">
      <c r="A9" s="365" t="s">
        <v>232</v>
      </c>
      <c r="B9" s="521"/>
      <c r="C9" s="484"/>
      <c r="D9" s="525"/>
      <c r="E9" s="377"/>
      <c r="F9" s="378">
        <v>5000</v>
      </c>
      <c r="G9" s="379" t="s">
        <v>232</v>
      </c>
    </row>
    <row r="10" spans="1:7" ht="15">
      <c r="A10" s="365" t="s">
        <v>233</v>
      </c>
      <c r="B10" s="521"/>
      <c r="C10" s="484"/>
      <c r="D10" s="524"/>
      <c r="E10" s="377" t="s">
        <v>31</v>
      </c>
      <c r="F10" s="380">
        <v>5000</v>
      </c>
      <c r="G10" s="379" t="s">
        <v>233</v>
      </c>
    </row>
    <row r="11" spans="1:7" ht="15">
      <c r="A11" s="365" t="s">
        <v>234</v>
      </c>
      <c r="B11" s="521"/>
      <c r="C11" s="484"/>
      <c r="D11" s="483" t="s">
        <v>191</v>
      </c>
      <c r="E11" s="367" t="s">
        <v>22</v>
      </c>
      <c r="F11" s="332">
        <v>5000</v>
      </c>
      <c r="G11" s="366" t="s">
        <v>234</v>
      </c>
    </row>
    <row r="12" spans="1:7" ht="15">
      <c r="A12" s="365" t="s">
        <v>235</v>
      </c>
      <c r="B12" s="521"/>
      <c r="C12" s="485"/>
      <c r="D12" s="485"/>
      <c r="E12" s="367" t="s">
        <v>31</v>
      </c>
      <c r="F12" s="332">
        <v>5000</v>
      </c>
      <c r="G12" s="366" t="s">
        <v>235</v>
      </c>
    </row>
    <row r="13" spans="1:7" ht="15">
      <c r="A13" s="365" t="s">
        <v>236</v>
      </c>
      <c r="B13" s="521"/>
      <c r="C13" s="483" t="s">
        <v>192</v>
      </c>
      <c r="D13" s="523" t="s">
        <v>190</v>
      </c>
      <c r="E13" s="383" t="s">
        <v>22</v>
      </c>
      <c r="F13" s="384">
        <v>2000</v>
      </c>
      <c r="G13" s="379" t="s">
        <v>236</v>
      </c>
    </row>
    <row r="14" spans="1:7" ht="15" customHeight="1">
      <c r="A14" s="365" t="s">
        <v>237</v>
      </c>
      <c r="B14" s="521"/>
      <c r="C14" s="484"/>
      <c r="D14" s="524"/>
      <c r="E14" s="383" t="s">
        <v>31</v>
      </c>
      <c r="F14" s="384">
        <v>5000</v>
      </c>
      <c r="G14" s="379" t="s">
        <v>237</v>
      </c>
    </row>
    <row r="15" spans="1:7" ht="15">
      <c r="A15" s="365" t="s">
        <v>238</v>
      </c>
      <c r="B15" s="521"/>
      <c r="C15" s="484"/>
      <c r="D15" s="483" t="s">
        <v>191</v>
      </c>
      <c r="E15" s="367" t="s">
        <v>22</v>
      </c>
      <c r="F15" s="332">
        <v>2000</v>
      </c>
      <c r="G15" s="366" t="s">
        <v>238</v>
      </c>
    </row>
    <row r="16" spans="1:7" ht="15.75" thickBot="1">
      <c r="A16" s="368" t="s">
        <v>239</v>
      </c>
      <c r="B16" s="522"/>
      <c r="C16" s="526"/>
      <c r="D16" s="526"/>
      <c r="E16" s="369" t="s">
        <v>31</v>
      </c>
      <c r="F16" s="370">
        <v>2000</v>
      </c>
      <c r="G16" s="371" t="s">
        <v>239</v>
      </c>
    </row>
    <row r="17" spans="1:7" ht="15" customHeight="1">
      <c r="A17" s="364" t="s">
        <v>240</v>
      </c>
      <c r="B17" s="520" t="s">
        <v>260</v>
      </c>
      <c r="C17" s="528" t="s">
        <v>189</v>
      </c>
      <c r="D17" s="527" t="s">
        <v>190</v>
      </c>
      <c r="E17" s="527" t="s">
        <v>22</v>
      </c>
      <c r="F17" s="375">
        <v>10000</v>
      </c>
      <c r="G17" s="376" t="s">
        <v>240</v>
      </c>
    </row>
    <row r="18" spans="1:7" ht="15" customHeight="1">
      <c r="A18" s="365" t="s">
        <v>241</v>
      </c>
      <c r="B18" s="521"/>
      <c r="C18" s="484"/>
      <c r="D18" s="525"/>
      <c r="E18" s="525"/>
      <c r="F18" s="381">
        <v>20000</v>
      </c>
      <c r="G18" s="379" t="s">
        <v>241</v>
      </c>
    </row>
    <row r="19" spans="1:7" ht="15" customHeight="1">
      <c r="A19" s="365" t="s">
        <v>242</v>
      </c>
      <c r="B19" s="521"/>
      <c r="C19" s="484"/>
      <c r="D19" s="525"/>
      <c r="E19" s="524"/>
      <c r="F19" s="378">
        <v>40000</v>
      </c>
      <c r="G19" s="379" t="s">
        <v>242</v>
      </c>
    </row>
    <row r="20" spans="1:7" ht="15" customHeight="1">
      <c r="A20" s="365" t="s">
        <v>243</v>
      </c>
      <c r="B20" s="521"/>
      <c r="C20" s="484"/>
      <c r="D20" s="525"/>
      <c r="E20" s="523" t="s">
        <v>31</v>
      </c>
      <c r="F20" s="382">
        <v>10000</v>
      </c>
      <c r="G20" s="379" t="s">
        <v>243</v>
      </c>
    </row>
    <row r="21" spans="1:7" ht="15">
      <c r="A21" s="365" t="s">
        <v>244</v>
      </c>
      <c r="B21" s="521"/>
      <c r="C21" s="484"/>
      <c r="D21" s="525"/>
      <c r="E21" s="525"/>
      <c r="F21" s="381">
        <v>20000</v>
      </c>
      <c r="G21" s="379" t="s">
        <v>244</v>
      </c>
    </row>
    <row r="22" spans="1:7" ht="15">
      <c r="A22" s="365" t="s">
        <v>245</v>
      </c>
      <c r="B22" s="521"/>
      <c r="C22" s="484"/>
      <c r="D22" s="524"/>
      <c r="E22" s="524"/>
      <c r="F22" s="378">
        <v>40000</v>
      </c>
      <c r="G22" s="379" t="s">
        <v>245</v>
      </c>
    </row>
    <row r="23" spans="1:7" ht="15">
      <c r="A23" s="365" t="s">
        <v>246</v>
      </c>
      <c r="B23" s="521"/>
      <c r="C23" s="484"/>
      <c r="D23" s="483" t="s">
        <v>191</v>
      </c>
      <c r="E23" s="483" t="s">
        <v>22</v>
      </c>
      <c r="F23" s="310">
        <v>10000</v>
      </c>
      <c r="G23" s="366" t="s">
        <v>246</v>
      </c>
    </row>
    <row r="24" spans="1:7" ht="15">
      <c r="A24" s="365" t="s">
        <v>247</v>
      </c>
      <c r="B24" s="521"/>
      <c r="C24" s="484"/>
      <c r="D24" s="484"/>
      <c r="E24" s="485"/>
      <c r="F24" s="312">
        <v>20000</v>
      </c>
      <c r="G24" s="366" t="s">
        <v>247</v>
      </c>
    </row>
    <row r="25" spans="1:7" ht="15">
      <c r="A25" s="365" t="s">
        <v>248</v>
      </c>
      <c r="B25" s="521"/>
      <c r="C25" s="484"/>
      <c r="D25" s="484"/>
      <c r="E25" s="483" t="s">
        <v>31</v>
      </c>
      <c r="F25" s="310">
        <v>10000</v>
      </c>
      <c r="G25" s="366" t="s">
        <v>248</v>
      </c>
    </row>
    <row r="26" spans="1:7" ht="15">
      <c r="A26" s="365" t="s">
        <v>249</v>
      </c>
      <c r="B26" s="521"/>
      <c r="C26" s="484"/>
      <c r="D26" s="484"/>
      <c r="E26" s="484"/>
      <c r="F26" s="311">
        <v>20000</v>
      </c>
      <c r="G26" s="366" t="s">
        <v>249</v>
      </c>
    </row>
    <row r="27" spans="1:7" ht="15">
      <c r="A27" s="365" t="s">
        <v>250</v>
      </c>
      <c r="B27" s="521"/>
      <c r="C27" s="485"/>
      <c r="D27" s="485"/>
      <c r="E27" s="485"/>
      <c r="F27" s="312">
        <v>40000</v>
      </c>
      <c r="G27" s="366" t="s">
        <v>250</v>
      </c>
    </row>
    <row r="28" spans="1:7" ht="15">
      <c r="A28" s="365" t="s">
        <v>251</v>
      </c>
      <c r="B28" s="521"/>
      <c r="C28" s="483" t="s">
        <v>192</v>
      </c>
      <c r="D28" s="523" t="s">
        <v>190</v>
      </c>
      <c r="E28" s="523" t="s">
        <v>22</v>
      </c>
      <c r="F28" s="382">
        <v>10000</v>
      </c>
      <c r="G28" s="379" t="s">
        <v>251</v>
      </c>
    </row>
    <row r="29" spans="1:7" ht="15">
      <c r="A29" s="365" t="s">
        <v>252</v>
      </c>
      <c r="B29" s="521"/>
      <c r="C29" s="484"/>
      <c r="D29" s="525"/>
      <c r="E29" s="524"/>
      <c r="F29" s="378">
        <v>20000</v>
      </c>
      <c r="G29" s="379" t="s">
        <v>252</v>
      </c>
    </row>
    <row r="30" spans="1:7" ht="15">
      <c r="A30" s="365" t="s">
        <v>253</v>
      </c>
      <c r="B30" s="521"/>
      <c r="C30" s="484"/>
      <c r="D30" s="525"/>
      <c r="E30" s="523" t="s">
        <v>31</v>
      </c>
      <c r="F30" s="382">
        <v>10000</v>
      </c>
      <c r="G30" s="379" t="s">
        <v>253</v>
      </c>
    </row>
    <row r="31" spans="1:7" ht="15">
      <c r="A31" s="365" t="s">
        <v>254</v>
      </c>
      <c r="B31" s="521"/>
      <c r="C31" s="484"/>
      <c r="D31" s="525"/>
      <c r="E31" s="525"/>
      <c r="F31" s="381">
        <v>20000</v>
      </c>
      <c r="G31" s="379" t="s">
        <v>254</v>
      </c>
    </row>
    <row r="32" spans="1:7" ht="15">
      <c r="A32" s="365" t="s">
        <v>255</v>
      </c>
      <c r="B32" s="521"/>
      <c r="C32" s="484"/>
      <c r="D32" s="524"/>
      <c r="E32" s="524"/>
      <c r="F32" s="378">
        <v>40000</v>
      </c>
      <c r="G32" s="379" t="s">
        <v>255</v>
      </c>
    </row>
    <row r="33" spans="1:7" ht="15">
      <c r="A33" s="365" t="s">
        <v>256</v>
      </c>
      <c r="B33" s="521"/>
      <c r="C33" s="484"/>
      <c r="D33" s="483" t="s">
        <v>191</v>
      </c>
      <c r="E33" s="483" t="s">
        <v>22</v>
      </c>
      <c r="F33" s="310">
        <v>10000</v>
      </c>
      <c r="G33" s="366" t="s">
        <v>256</v>
      </c>
    </row>
    <row r="34" spans="1:7" ht="15">
      <c r="A34" s="365" t="s">
        <v>257</v>
      </c>
      <c r="B34" s="521"/>
      <c r="C34" s="484"/>
      <c r="D34" s="484"/>
      <c r="E34" s="485"/>
      <c r="F34" s="312">
        <v>20000</v>
      </c>
      <c r="G34" s="366" t="s">
        <v>257</v>
      </c>
    </row>
    <row r="35" spans="1:7" ht="15">
      <c r="A35" s="365" t="s">
        <v>261</v>
      </c>
      <c r="B35" s="521"/>
      <c r="C35" s="484"/>
      <c r="D35" s="484"/>
      <c r="E35" s="483" t="s">
        <v>31</v>
      </c>
      <c r="F35" s="310">
        <v>10000</v>
      </c>
      <c r="G35" s="366" t="s">
        <v>261</v>
      </c>
    </row>
    <row r="36" spans="1:7" ht="15.75" thickBot="1">
      <c r="A36" s="368" t="s">
        <v>262</v>
      </c>
      <c r="B36" s="522"/>
      <c r="C36" s="526"/>
      <c r="D36" s="526"/>
      <c r="E36" s="526"/>
      <c r="F36" s="372">
        <v>20000</v>
      </c>
      <c r="G36" s="371" t="s">
        <v>262</v>
      </c>
    </row>
    <row r="37" spans="1:7" ht="15" customHeight="1">
      <c r="A37" s="364" t="s">
        <v>263</v>
      </c>
      <c r="B37" s="520" t="s">
        <v>267</v>
      </c>
      <c r="C37" s="528" t="s">
        <v>189</v>
      </c>
      <c r="D37" s="527" t="s">
        <v>190</v>
      </c>
      <c r="E37" s="385" t="s">
        <v>22</v>
      </c>
      <c r="F37" s="386">
        <v>80000</v>
      </c>
      <c r="G37" s="376" t="s">
        <v>263</v>
      </c>
    </row>
    <row r="38" spans="1:7" ht="15">
      <c r="A38" s="365" t="s">
        <v>264</v>
      </c>
      <c r="B38" s="521"/>
      <c r="C38" s="484"/>
      <c r="D38" s="524"/>
      <c r="E38" s="387" t="s">
        <v>31</v>
      </c>
      <c r="F38" s="384">
        <v>80000</v>
      </c>
      <c r="G38" s="379" t="s">
        <v>264</v>
      </c>
    </row>
    <row r="39" spans="1:7" ht="15">
      <c r="A39" s="365" t="s">
        <v>265</v>
      </c>
      <c r="B39" s="521"/>
      <c r="C39" s="485"/>
      <c r="D39" s="166" t="s">
        <v>191</v>
      </c>
      <c r="E39" s="166" t="s">
        <v>31</v>
      </c>
      <c r="F39" s="332">
        <v>80000</v>
      </c>
      <c r="G39" s="366" t="s">
        <v>265</v>
      </c>
    </row>
    <row r="40" spans="1:7" ht="15.75" thickBot="1">
      <c r="A40" s="368" t="s">
        <v>266</v>
      </c>
      <c r="B40" s="522"/>
      <c r="C40" s="373" t="s">
        <v>192</v>
      </c>
      <c r="D40" s="388" t="s">
        <v>190</v>
      </c>
      <c r="E40" s="388" t="s">
        <v>31</v>
      </c>
      <c r="F40" s="389">
        <v>80000</v>
      </c>
      <c r="G40" s="390" t="s">
        <v>266</v>
      </c>
    </row>
    <row r="41" ht="15">
      <c r="A41" s="129" t="s">
        <v>429</v>
      </c>
    </row>
    <row r="49" ht="15.75" thickBot="1">
      <c r="A49" s="128" t="s">
        <v>438</v>
      </c>
    </row>
    <row r="50" spans="1:17" ht="18.75" customHeight="1" thickBot="1">
      <c r="A50" s="514" t="s">
        <v>373</v>
      </c>
      <c r="B50" s="512" t="s">
        <v>183</v>
      </c>
      <c r="C50" s="510" t="s">
        <v>413</v>
      </c>
      <c r="D50" s="510"/>
      <c r="E50" s="510" t="s">
        <v>414</v>
      </c>
      <c r="F50" s="510"/>
      <c r="G50" s="510"/>
      <c r="H50" s="511"/>
      <c r="I50" s="516" t="s">
        <v>415</v>
      </c>
      <c r="J50" s="446" t="s">
        <v>412</v>
      </c>
      <c r="K50" s="447"/>
      <c r="L50" s="447"/>
      <c r="M50" s="448"/>
      <c r="N50" s="446" t="s">
        <v>447</v>
      </c>
      <c r="O50" s="447"/>
      <c r="P50" s="447"/>
      <c r="Q50" s="448"/>
    </row>
    <row r="51" spans="1:17" ht="47.25" customHeight="1" thickBot="1">
      <c r="A51" s="515"/>
      <c r="B51" s="513"/>
      <c r="C51" s="391" t="s">
        <v>345</v>
      </c>
      <c r="D51" s="392" t="s">
        <v>191</v>
      </c>
      <c r="E51" s="391" t="s">
        <v>190</v>
      </c>
      <c r="F51" s="392" t="s">
        <v>191</v>
      </c>
      <c r="G51" s="393" t="s">
        <v>346</v>
      </c>
      <c r="H51" s="394" t="s">
        <v>347</v>
      </c>
      <c r="I51" s="517"/>
      <c r="J51" s="556" t="s">
        <v>444</v>
      </c>
      <c r="K51" s="557" t="s">
        <v>445</v>
      </c>
      <c r="L51" s="395" t="s">
        <v>446</v>
      </c>
      <c r="M51" s="396" t="s">
        <v>448</v>
      </c>
      <c r="N51" s="562" t="s">
        <v>444</v>
      </c>
      <c r="O51" s="556" t="s">
        <v>445</v>
      </c>
      <c r="P51" s="566" t="s">
        <v>446</v>
      </c>
      <c r="Q51" s="562" t="s">
        <v>448</v>
      </c>
    </row>
    <row r="52" spans="1:17" ht="15">
      <c r="A52" s="401"/>
      <c r="B52" s="397" t="s">
        <v>231</v>
      </c>
      <c r="C52" s="405"/>
      <c r="D52" s="421"/>
      <c r="E52" s="79">
        <v>0.0217</v>
      </c>
      <c r="F52" s="423"/>
      <c r="G52" s="79">
        <v>0.00521</v>
      </c>
      <c r="H52" s="429"/>
      <c r="I52" s="416">
        <f>A52*C52*E52</f>
        <v>0</v>
      </c>
      <c r="J52" s="558"/>
      <c r="K52" s="559"/>
      <c r="L52" s="551"/>
      <c r="M52" s="429"/>
      <c r="N52" s="561"/>
      <c r="O52" s="559"/>
      <c r="P52" s="567"/>
      <c r="Q52" s="573"/>
    </row>
    <row r="53" spans="1:17" ht="15">
      <c r="A53" s="402"/>
      <c r="B53" s="398" t="s">
        <v>232</v>
      </c>
      <c r="C53" s="406"/>
      <c r="D53" s="422"/>
      <c r="E53" s="80">
        <v>0.01433</v>
      </c>
      <c r="F53" s="424"/>
      <c r="G53" s="80">
        <v>0.00521</v>
      </c>
      <c r="H53" s="430"/>
      <c r="I53" s="417">
        <f aca="true" t="shared" si="0" ref="I53:I84">A53*C53*E53</f>
        <v>0</v>
      </c>
      <c r="J53" s="560"/>
      <c r="K53" s="559"/>
      <c r="L53" s="552"/>
      <c r="M53" s="430"/>
      <c r="N53" s="560"/>
      <c r="O53" s="559"/>
      <c r="P53" s="568"/>
      <c r="Q53" s="574"/>
    </row>
    <row r="54" spans="1:17" ht="15">
      <c r="A54" s="402"/>
      <c r="B54" s="398" t="s">
        <v>233</v>
      </c>
      <c r="C54" s="406"/>
      <c r="D54" s="422"/>
      <c r="E54" s="80">
        <v>0.01491</v>
      </c>
      <c r="F54" s="424"/>
      <c r="G54" s="80">
        <v>0.0049</v>
      </c>
      <c r="H54" s="430"/>
      <c r="I54" s="417">
        <f t="shared" si="0"/>
        <v>0</v>
      </c>
      <c r="J54" s="560"/>
      <c r="K54" s="559"/>
      <c r="L54" s="552"/>
      <c r="M54" s="430"/>
      <c r="N54" s="560"/>
      <c r="O54" s="559"/>
      <c r="P54" s="568"/>
      <c r="Q54" s="574"/>
    </row>
    <row r="55" spans="1:17" ht="15">
      <c r="A55" s="402"/>
      <c r="B55" s="398" t="s">
        <v>234</v>
      </c>
      <c r="C55" s="406"/>
      <c r="D55" s="409"/>
      <c r="E55" s="80">
        <v>0.0205</v>
      </c>
      <c r="F55" s="93">
        <v>0.05244</v>
      </c>
      <c r="G55" s="80">
        <v>0.00512</v>
      </c>
      <c r="H55" s="97">
        <v>0.02572</v>
      </c>
      <c r="I55" s="417">
        <f>(A55*C55*E55)+(A55*D55*F55)</f>
        <v>0</v>
      </c>
      <c r="J55" s="560"/>
      <c r="K55" s="558"/>
      <c r="L55" s="552"/>
      <c r="M55" s="411"/>
      <c r="N55" s="560"/>
      <c r="O55" s="558"/>
      <c r="P55" s="568"/>
      <c r="Q55" s="575"/>
    </row>
    <row r="56" spans="1:17" ht="15">
      <c r="A56" s="402"/>
      <c r="B56" s="398" t="s">
        <v>235</v>
      </c>
      <c r="C56" s="406"/>
      <c r="D56" s="409"/>
      <c r="E56" s="80">
        <v>0.0161</v>
      </c>
      <c r="F56" s="93">
        <v>0.0486</v>
      </c>
      <c r="G56" s="80">
        <v>0.0049</v>
      </c>
      <c r="H56" s="97">
        <v>0.03176</v>
      </c>
      <c r="I56" s="417">
        <f>(A56*C56*E56)+(A56*D56*F56)</f>
        <v>0</v>
      </c>
      <c r="J56" s="560"/>
      <c r="K56" s="558"/>
      <c r="L56" s="552"/>
      <c r="M56" s="411"/>
      <c r="N56" s="560"/>
      <c r="O56" s="558"/>
      <c r="P56" s="568"/>
      <c r="Q56" s="575"/>
    </row>
    <row r="57" spans="1:17" ht="15">
      <c r="A57" s="402"/>
      <c r="B57" s="398" t="s">
        <v>236</v>
      </c>
      <c r="C57" s="406"/>
      <c r="D57" s="422"/>
      <c r="E57" s="80">
        <v>0.0142</v>
      </c>
      <c r="F57" s="424"/>
      <c r="G57" s="80">
        <v>0.0091</v>
      </c>
      <c r="H57" s="430"/>
      <c r="I57" s="417">
        <f>A57*C57*E57</f>
        <v>0</v>
      </c>
      <c r="J57" s="560"/>
      <c r="K57" s="559"/>
      <c r="L57" s="552"/>
      <c r="M57" s="430"/>
      <c r="N57" s="560"/>
      <c r="O57" s="559"/>
      <c r="P57" s="568"/>
      <c r="Q57" s="574"/>
    </row>
    <row r="58" spans="1:17" ht="15">
      <c r="A58" s="402"/>
      <c r="B58" s="398" t="s">
        <v>237</v>
      </c>
      <c r="C58" s="406"/>
      <c r="D58" s="422"/>
      <c r="E58" s="80">
        <v>0.01459</v>
      </c>
      <c r="F58" s="424"/>
      <c r="G58" s="80">
        <v>0.0049</v>
      </c>
      <c r="H58" s="430"/>
      <c r="I58" s="417">
        <f t="shared" si="0"/>
        <v>0</v>
      </c>
      <c r="J58" s="560"/>
      <c r="K58" s="559"/>
      <c r="L58" s="552"/>
      <c r="M58" s="430"/>
      <c r="N58" s="560"/>
      <c r="O58" s="559"/>
      <c r="P58" s="568"/>
      <c r="Q58" s="574"/>
    </row>
    <row r="59" spans="1:17" ht="15">
      <c r="A59" s="402"/>
      <c r="B59" s="398" t="s">
        <v>238</v>
      </c>
      <c r="C59" s="406"/>
      <c r="D59" s="409"/>
      <c r="E59" s="80">
        <v>0.01885</v>
      </c>
      <c r="F59" s="93">
        <v>0.07019</v>
      </c>
      <c r="G59" s="80">
        <v>0.0096</v>
      </c>
      <c r="H59" s="97">
        <v>0.06359</v>
      </c>
      <c r="I59" s="417">
        <f>(A59*C59*E59)+(A59*D59*F59)</f>
        <v>0</v>
      </c>
      <c r="J59" s="560"/>
      <c r="K59" s="558"/>
      <c r="L59" s="552"/>
      <c r="M59" s="411"/>
      <c r="N59" s="560"/>
      <c r="O59" s="558"/>
      <c r="P59" s="568"/>
      <c r="Q59" s="575"/>
    </row>
    <row r="60" spans="1:17" ht="15.75" thickBot="1">
      <c r="A60" s="403"/>
      <c r="B60" s="399" t="s">
        <v>239</v>
      </c>
      <c r="C60" s="407"/>
      <c r="D60" s="410"/>
      <c r="E60" s="81">
        <v>0.0269</v>
      </c>
      <c r="F60" s="95">
        <v>0.0669</v>
      </c>
      <c r="G60" s="81">
        <v>0.0079</v>
      </c>
      <c r="H60" s="98">
        <v>0.03233</v>
      </c>
      <c r="I60" s="418">
        <f>(A60*C60*E60)+(A60*D60*F60)</f>
        <v>0</v>
      </c>
      <c r="J60" s="560"/>
      <c r="K60" s="558"/>
      <c r="L60" s="553"/>
      <c r="M60" s="412"/>
      <c r="N60" s="560"/>
      <c r="O60" s="558"/>
      <c r="P60" s="569"/>
      <c r="Q60" s="576"/>
    </row>
    <row r="61" spans="1:17" ht="15">
      <c r="A61" s="401"/>
      <c r="B61" s="397" t="s">
        <v>240</v>
      </c>
      <c r="C61" s="405"/>
      <c r="D61" s="421"/>
      <c r="E61" s="96">
        <v>0.01313</v>
      </c>
      <c r="F61" s="423"/>
      <c r="G61" s="96">
        <v>0.00538</v>
      </c>
      <c r="H61" s="429"/>
      <c r="I61" s="416">
        <f t="shared" si="0"/>
        <v>0</v>
      </c>
      <c r="J61" s="560"/>
      <c r="K61" s="559"/>
      <c r="L61" s="554"/>
      <c r="M61" s="429"/>
      <c r="N61" s="560"/>
      <c r="O61" s="559"/>
      <c r="P61" s="570"/>
      <c r="Q61" s="573"/>
    </row>
    <row r="62" spans="1:17" ht="15">
      <c r="A62" s="402"/>
      <c r="B62" s="398" t="s">
        <v>241</v>
      </c>
      <c r="C62" s="406"/>
      <c r="D62" s="422"/>
      <c r="E62" s="80">
        <v>0.0072</v>
      </c>
      <c r="F62" s="424"/>
      <c r="G62" s="94">
        <v>0.0028</v>
      </c>
      <c r="H62" s="430"/>
      <c r="I62" s="417">
        <f t="shared" si="0"/>
        <v>0</v>
      </c>
      <c r="J62" s="560"/>
      <c r="K62" s="559"/>
      <c r="L62" s="555"/>
      <c r="M62" s="430"/>
      <c r="N62" s="560"/>
      <c r="O62" s="559"/>
      <c r="P62" s="571"/>
      <c r="Q62" s="574"/>
    </row>
    <row r="63" spans="1:17" ht="15">
      <c r="A63" s="402"/>
      <c r="B63" s="398" t="s">
        <v>242</v>
      </c>
      <c r="C63" s="406"/>
      <c r="D63" s="422"/>
      <c r="E63" s="80">
        <v>0.0047</v>
      </c>
      <c r="F63" s="424"/>
      <c r="G63" s="94">
        <v>0.0028</v>
      </c>
      <c r="H63" s="430"/>
      <c r="I63" s="417">
        <f t="shared" si="0"/>
        <v>0</v>
      </c>
      <c r="J63" s="560"/>
      <c r="K63" s="559"/>
      <c r="L63" s="555"/>
      <c r="M63" s="430"/>
      <c r="N63" s="560"/>
      <c r="O63" s="559"/>
      <c r="P63" s="571"/>
      <c r="Q63" s="574"/>
    </row>
    <row r="64" spans="1:17" ht="15">
      <c r="A64" s="402"/>
      <c r="B64" s="398" t="s">
        <v>243</v>
      </c>
      <c r="C64" s="406"/>
      <c r="D64" s="422"/>
      <c r="E64" s="80">
        <v>0.0128</v>
      </c>
      <c r="F64" s="424"/>
      <c r="G64" s="94">
        <v>0.0049</v>
      </c>
      <c r="H64" s="430"/>
      <c r="I64" s="417">
        <f t="shared" si="0"/>
        <v>0</v>
      </c>
      <c r="J64" s="560"/>
      <c r="K64" s="559"/>
      <c r="L64" s="555"/>
      <c r="M64" s="430"/>
      <c r="N64" s="560"/>
      <c r="O64" s="559"/>
      <c r="P64" s="571"/>
      <c r="Q64" s="574"/>
    </row>
    <row r="65" spans="1:17" ht="15">
      <c r="A65" s="402"/>
      <c r="B65" s="398" t="s">
        <v>244</v>
      </c>
      <c r="C65" s="406"/>
      <c r="D65" s="422"/>
      <c r="E65" s="80">
        <v>0.0072</v>
      </c>
      <c r="F65" s="424"/>
      <c r="G65" s="94">
        <v>0.0028</v>
      </c>
      <c r="H65" s="430"/>
      <c r="I65" s="417">
        <f t="shared" si="0"/>
        <v>0</v>
      </c>
      <c r="J65" s="560"/>
      <c r="K65" s="559"/>
      <c r="L65" s="555"/>
      <c r="M65" s="430"/>
      <c r="N65" s="560"/>
      <c r="O65" s="559"/>
      <c r="P65" s="571"/>
      <c r="Q65" s="574"/>
    </row>
    <row r="66" spans="1:17" ht="15">
      <c r="A66" s="402"/>
      <c r="B66" s="398" t="s">
        <v>245</v>
      </c>
      <c r="C66" s="406"/>
      <c r="D66" s="422"/>
      <c r="E66" s="80">
        <v>0.0047</v>
      </c>
      <c r="F66" s="424"/>
      <c r="G66" s="94">
        <v>0.0022</v>
      </c>
      <c r="H66" s="430"/>
      <c r="I66" s="417">
        <f t="shared" si="0"/>
        <v>0</v>
      </c>
      <c r="J66" s="560"/>
      <c r="K66" s="559"/>
      <c r="L66" s="555"/>
      <c r="M66" s="430"/>
      <c r="N66" s="560"/>
      <c r="O66" s="559"/>
      <c r="P66" s="571"/>
      <c r="Q66" s="574"/>
    </row>
    <row r="67" spans="1:17" ht="15">
      <c r="A67" s="402"/>
      <c r="B67" s="398" t="s">
        <v>246</v>
      </c>
      <c r="C67" s="406"/>
      <c r="D67" s="409"/>
      <c r="E67" s="80">
        <v>0.0146</v>
      </c>
      <c r="F67" s="93">
        <v>0.0435</v>
      </c>
      <c r="G67" s="80">
        <v>0.0048</v>
      </c>
      <c r="H67" s="97">
        <v>0.03176</v>
      </c>
      <c r="I67" s="417">
        <f>(A67*C67*E67)+(A67*D67*F67)</f>
        <v>0</v>
      </c>
      <c r="J67" s="560"/>
      <c r="K67" s="558"/>
      <c r="L67" s="552"/>
      <c r="M67" s="411"/>
      <c r="N67" s="560"/>
      <c r="O67" s="558"/>
      <c r="P67" s="568"/>
      <c r="Q67" s="575"/>
    </row>
    <row r="68" spans="1:17" ht="15">
      <c r="A68" s="402"/>
      <c r="B68" s="398" t="s">
        <v>247</v>
      </c>
      <c r="C68" s="406"/>
      <c r="D68" s="409"/>
      <c r="E68" s="80">
        <v>0.0085</v>
      </c>
      <c r="F68" s="93">
        <v>0.0253</v>
      </c>
      <c r="G68" s="80">
        <v>0.00432</v>
      </c>
      <c r="H68" s="97">
        <v>0.02646</v>
      </c>
      <c r="I68" s="417">
        <f>(A68*C68*E68)+(A68*D68*F68)</f>
        <v>0</v>
      </c>
      <c r="J68" s="560"/>
      <c r="K68" s="558"/>
      <c r="L68" s="552"/>
      <c r="M68" s="411"/>
      <c r="N68" s="560"/>
      <c r="O68" s="558"/>
      <c r="P68" s="568"/>
      <c r="Q68" s="575"/>
    </row>
    <row r="69" spans="1:17" ht="15">
      <c r="A69" s="402"/>
      <c r="B69" s="398" t="s">
        <v>248</v>
      </c>
      <c r="C69" s="406"/>
      <c r="D69" s="409"/>
      <c r="E69" s="80">
        <v>0.0138</v>
      </c>
      <c r="F69" s="93">
        <v>0.0417</v>
      </c>
      <c r="G69" s="80">
        <v>0.0044</v>
      </c>
      <c r="H69" s="97">
        <v>0.03114</v>
      </c>
      <c r="I69" s="417">
        <f>(A69*C69*E69)+(A69*D69*F69)</f>
        <v>0</v>
      </c>
      <c r="J69" s="560"/>
      <c r="K69" s="558"/>
      <c r="L69" s="552"/>
      <c r="M69" s="411"/>
      <c r="N69" s="560"/>
      <c r="O69" s="558"/>
      <c r="P69" s="568"/>
      <c r="Q69" s="575"/>
    </row>
    <row r="70" spans="1:17" ht="15">
      <c r="A70" s="402"/>
      <c r="B70" s="398" t="s">
        <v>249</v>
      </c>
      <c r="C70" s="406"/>
      <c r="D70" s="409"/>
      <c r="E70" s="80">
        <v>0.0085</v>
      </c>
      <c r="F70" s="93">
        <v>0.0253</v>
      </c>
      <c r="G70" s="80">
        <v>0.0046</v>
      </c>
      <c r="H70" s="97">
        <v>0.02646</v>
      </c>
      <c r="I70" s="417">
        <f>(A70*C70*E70)+(A70*D70*F70)</f>
        <v>0</v>
      </c>
      <c r="J70" s="560"/>
      <c r="K70" s="558"/>
      <c r="L70" s="552"/>
      <c r="M70" s="411"/>
      <c r="N70" s="560"/>
      <c r="O70" s="558"/>
      <c r="P70" s="568"/>
      <c r="Q70" s="575"/>
    </row>
    <row r="71" spans="1:17" ht="15">
      <c r="A71" s="402"/>
      <c r="B71" s="398" t="s">
        <v>250</v>
      </c>
      <c r="C71" s="406"/>
      <c r="D71" s="409"/>
      <c r="E71" s="80">
        <v>0.0067</v>
      </c>
      <c r="F71" s="93">
        <v>0.0202</v>
      </c>
      <c r="G71" s="80">
        <v>0.0044</v>
      </c>
      <c r="H71" s="97">
        <v>0.02667</v>
      </c>
      <c r="I71" s="417">
        <f>(A71*C71*E71)+(A71*D71*F71)</f>
        <v>0</v>
      </c>
      <c r="J71" s="560"/>
      <c r="K71" s="558"/>
      <c r="L71" s="552"/>
      <c r="M71" s="411"/>
      <c r="N71" s="560"/>
      <c r="O71" s="558"/>
      <c r="P71" s="568"/>
      <c r="Q71" s="575"/>
    </row>
    <row r="72" spans="1:17" ht="15">
      <c r="A72" s="402"/>
      <c r="B72" s="398" t="s">
        <v>251</v>
      </c>
      <c r="C72" s="406"/>
      <c r="D72" s="422"/>
      <c r="E72" s="80">
        <v>0.0092</v>
      </c>
      <c r="F72" s="424"/>
      <c r="G72" s="80">
        <v>0.0079</v>
      </c>
      <c r="H72" s="430"/>
      <c r="I72" s="417">
        <f t="shared" si="0"/>
        <v>0</v>
      </c>
      <c r="J72" s="560"/>
      <c r="K72" s="559"/>
      <c r="L72" s="552"/>
      <c r="M72" s="430"/>
      <c r="N72" s="560"/>
      <c r="O72" s="559"/>
      <c r="P72" s="568"/>
      <c r="Q72" s="574"/>
    </row>
    <row r="73" spans="1:17" ht="15">
      <c r="A73" s="402"/>
      <c r="B73" s="398" t="s">
        <v>252</v>
      </c>
      <c r="C73" s="406"/>
      <c r="D73" s="422"/>
      <c r="E73" s="80">
        <v>0.0075</v>
      </c>
      <c r="F73" s="424"/>
      <c r="G73" s="80">
        <v>0.00494</v>
      </c>
      <c r="H73" s="430"/>
      <c r="I73" s="417">
        <f t="shared" si="0"/>
        <v>0</v>
      </c>
      <c r="J73" s="560"/>
      <c r="K73" s="559"/>
      <c r="L73" s="552"/>
      <c r="M73" s="430"/>
      <c r="N73" s="560"/>
      <c r="O73" s="559"/>
      <c r="P73" s="568"/>
      <c r="Q73" s="574"/>
    </row>
    <row r="74" spans="1:17" ht="15">
      <c r="A74" s="402"/>
      <c r="B74" s="398" t="s">
        <v>253</v>
      </c>
      <c r="C74" s="406"/>
      <c r="D74" s="422"/>
      <c r="E74" s="80">
        <v>0.0093</v>
      </c>
      <c r="F74" s="424"/>
      <c r="G74" s="80">
        <v>0.0049</v>
      </c>
      <c r="H74" s="430"/>
      <c r="I74" s="417">
        <f t="shared" si="0"/>
        <v>0</v>
      </c>
      <c r="J74" s="560"/>
      <c r="K74" s="559"/>
      <c r="L74" s="552"/>
      <c r="M74" s="430"/>
      <c r="N74" s="560"/>
      <c r="O74" s="559"/>
      <c r="P74" s="568"/>
      <c r="Q74" s="574"/>
    </row>
    <row r="75" spans="1:17" ht="15">
      <c r="A75" s="402"/>
      <c r="B75" s="398" t="s">
        <v>254</v>
      </c>
      <c r="C75" s="406"/>
      <c r="D75" s="422"/>
      <c r="E75" s="80">
        <v>0.0075</v>
      </c>
      <c r="F75" s="424"/>
      <c r="G75" s="80">
        <v>0.00494</v>
      </c>
      <c r="H75" s="430"/>
      <c r="I75" s="417">
        <f t="shared" si="0"/>
        <v>0</v>
      </c>
      <c r="J75" s="560"/>
      <c r="K75" s="559"/>
      <c r="L75" s="552"/>
      <c r="M75" s="430"/>
      <c r="N75" s="560"/>
      <c r="O75" s="559"/>
      <c r="P75" s="568"/>
      <c r="Q75" s="574"/>
    </row>
    <row r="76" spans="1:17" ht="15">
      <c r="A76" s="402"/>
      <c r="B76" s="398" t="s">
        <v>255</v>
      </c>
      <c r="C76" s="406"/>
      <c r="D76" s="422"/>
      <c r="E76" s="80">
        <v>0.0066</v>
      </c>
      <c r="F76" s="424"/>
      <c r="G76" s="80">
        <v>0.00311</v>
      </c>
      <c r="H76" s="430"/>
      <c r="I76" s="417">
        <f t="shared" si="0"/>
        <v>0</v>
      </c>
      <c r="J76" s="560"/>
      <c r="K76" s="559"/>
      <c r="L76" s="552"/>
      <c r="M76" s="430"/>
      <c r="N76" s="560"/>
      <c r="O76" s="559"/>
      <c r="P76" s="568"/>
      <c r="Q76" s="574"/>
    </row>
    <row r="77" spans="1:17" ht="15">
      <c r="A77" s="402"/>
      <c r="B77" s="398" t="s">
        <v>256</v>
      </c>
      <c r="C77" s="406"/>
      <c r="D77" s="409"/>
      <c r="E77" s="80">
        <v>0.01495</v>
      </c>
      <c r="F77" s="93">
        <v>0.04159</v>
      </c>
      <c r="G77" s="80">
        <v>0.00512</v>
      </c>
      <c r="H77" s="97">
        <v>0.03176</v>
      </c>
      <c r="I77" s="417">
        <f>(A77*C77*E77)+(A77*D77*F77)</f>
        <v>0</v>
      </c>
      <c r="J77" s="560"/>
      <c r="K77" s="558"/>
      <c r="L77" s="552"/>
      <c r="M77" s="411"/>
      <c r="N77" s="560"/>
      <c r="O77" s="558"/>
      <c r="P77" s="568"/>
      <c r="Q77" s="575"/>
    </row>
    <row r="78" spans="1:17" ht="15">
      <c r="A78" s="402"/>
      <c r="B78" s="398" t="s">
        <v>257</v>
      </c>
      <c r="C78" s="406"/>
      <c r="D78" s="409"/>
      <c r="E78" s="80">
        <v>0.01169</v>
      </c>
      <c r="F78" s="93">
        <v>0.03354</v>
      </c>
      <c r="G78" s="80">
        <v>0.0044</v>
      </c>
      <c r="H78" s="97">
        <v>0.02646</v>
      </c>
      <c r="I78" s="417">
        <f>(A78*C78*E78)+(A78*D78*F78)</f>
        <v>0</v>
      </c>
      <c r="J78" s="560"/>
      <c r="K78" s="558"/>
      <c r="L78" s="552"/>
      <c r="M78" s="411"/>
      <c r="N78" s="560"/>
      <c r="O78" s="558"/>
      <c r="P78" s="568"/>
      <c r="Q78" s="575"/>
    </row>
    <row r="79" spans="1:17" ht="15">
      <c r="A79" s="402"/>
      <c r="B79" s="398" t="s">
        <v>261</v>
      </c>
      <c r="C79" s="406"/>
      <c r="D79" s="409"/>
      <c r="E79" s="80">
        <v>0.01553</v>
      </c>
      <c r="F79" s="93">
        <v>0.04216</v>
      </c>
      <c r="G79" s="80">
        <v>0.00512</v>
      </c>
      <c r="H79" s="97">
        <v>0.03176</v>
      </c>
      <c r="I79" s="417">
        <f>(A79*C79*E79)+(A79*D79*F79)</f>
        <v>0</v>
      </c>
      <c r="J79" s="560"/>
      <c r="K79" s="558"/>
      <c r="L79" s="552"/>
      <c r="M79" s="411"/>
      <c r="N79" s="560"/>
      <c r="O79" s="558"/>
      <c r="P79" s="568"/>
      <c r="Q79" s="575"/>
    </row>
    <row r="80" spans="1:17" ht="15.75" thickBot="1">
      <c r="A80" s="403"/>
      <c r="B80" s="399" t="s">
        <v>262</v>
      </c>
      <c r="C80" s="407"/>
      <c r="D80" s="410"/>
      <c r="E80" s="81">
        <v>0.0121</v>
      </c>
      <c r="F80" s="95">
        <v>0.03396</v>
      </c>
      <c r="G80" s="81">
        <v>0.0046</v>
      </c>
      <c r="H80" s="98">
        <v>0.02646</v>
      </c>
      <c r="I80" s="418">
        <f>(A80*C80*E80)+(A80*D80*F80)</f>
        <v>0</v>
      </c>
      <c r="J80" s="560"/>
      <c r="K80" s="558"/>
      <c r="L80" s="563"/>
      <c r="M80" s="564"/>
      <c r="N80" s="560"/>
      <c r="O80" s="558"/>
      <c r="P80" s="572"/>
      <c r="Q80" s="575"/>
    </row>
    <row r="81" spans="1:17" ht="15">
      <c r="A81" s="404"/>
      <c r="B81" s="400" t="s">
        <v>263</v>
      </c>
      <c r="C81" s="408"/>
      <c r="D81" s="425"/>
      <c r="E81" s="82">
        <v>0.0035</v>
      </c>
      <c r="F81" s="426"/>
      <c r="G81" s="82">
        <v>0.00291</v>
      </c>
      <c r="H81" s="431"/>
      <c r="I81" s="419">
        <f t="shared" si="0"/>
        <v>0</v>
      </c>
      <c r="J81" s="560"/>
      <c r="K81" s="559"/>
      <c r="L81" s="563"/>
      <c r="M81" s="565"/>
      <c r="N81" s="560"/>
      <c r="O81" s="559"/>
      <c r="P81" s="572"/>
      <c r="Q81" s="574"/>
    </row>
    <row r="82" spans="1:17" ht="15">
      <c r="A82" s="402"/>
      <c r="B82" s="398" t="s">
        <v>264</v>
      </c>
      <c r="C82" s="406"/>
      <c r="D82" s="422"/>
      <c r="E82" s="80">
        <v>0.0035</v>
      </c>
      <c r="F82" s="424"/>
      <c r="G82" s="80">
        <v>0.002</v>
      </c>
      <c r="H82" s="430"/>
      <c r="I82" s="417">
        <f t="shared" si="0"/>
        <v>0</v>
      </c>
      <c r="J82" s="560"/>
      <c r="K82" s="559"/>
      <c r="L82" s="552"/>
      <c r="M82" s="430"/>
      <c r="N82" s="560"/>
      <c r="O82" s="559"/>
      <c r="P82" s="568"/>
      <c r="Q82" s="574"/>
    </row>
    <row r="83" spans="1:17" ht="15">
      <c r="A83" s="402"/>
      <c r="B83" s="398" t="s">
        <v>265</v>
      </c>
      <c r="C83" s="406"/>
      <c r="D83" s="409"/>
      <c r="E83" s="80">
        <v>0.0072</v>
      </c>
      <c r="F83" s="93">
        <v>0.0214</v>
      </c>
      <c r="G83" s="80">
        <v>0.0043</v>
      </c>
      <c r="H83" s="97">
        <v>0.0351</v>
      </c>
      <c r="I83" s="417">
        <f>(A83*C83*E83)+(A83*D83*F83)</f>
        <v>0</v>
      </c>
      <c r="J83" s="560"/>
      <c r="K83" s="558"/>
      <c r="L83" s="552"/>
      <c r="M83" s="411"/>
      <c r="N83" s="560"/>
      <c r="O83" s="558"/>
      <c r="P83" s="568"/>
      <c r="Q83" s="575"/>
    </row>
    <row r="84" spans="1:17" ht="15.75" thickBot="1">
      <c r="A84" s="403"/>
      <c r="B84" s="399" t="s">
        <v>266</v>
      </c>
      <c r="C84" s="407"/>
      <c r="D84" s="427"/>
      <c r="E84" s="81">
        <v>0.0057</v>
      </c>
      <c r="F84" s="428"/>
      <c r="G84" s="81">
        <v>0.00461</v>
      </c>
      <c r="H84" s="432"/>
      <c r="I84" s="418">
        <f t="shared" si="0"/>
        <v>0</v>
      </c>
      <c r="J84" s="578"/>
      <c r="K84" s="579"/>
      <c r="L84" s="553"/>
      <c r="M84" s="432"/>
      <c r="N84" s="580"/>
      <c r="O84" s="579"/>
      <c r="P84" s="569"/>
      <c r="Q84" s="577"/>
    </row>
    <row r="85" ht="15">
      <c r="I85" s="420">
        <f>SUM(I52:I84)</f>
        <v>0</v>
      </c>
    </row>
    <row r="86" spans="8:9" ht="15">
      <c r="H86" s="414" t="s">
        <v>416</v>
      </c>
      <c r="I86" s="413"/>
    </row>
    <row r="87" spans="8:9" ht="15">
      <c r="H87" s="414" t="s">
        <v>417</v>
      </c>
      <c r="I87" s="415">
        <f>I85*I86</f>
        <v>0</v>
      </c>
    </row>
    <row r="88" ht="15">
      <c r="I88" s="99"/>
    </row>
    <row r="89" ht="15">
      <c r="I89" s="99"/>
    </row>
    <row r="90" ht="15">
      <c r="I90" s="99"/>
    </row>
    <row r="91" ht="15">
      <c r="I91" s="99"/>
    </row>
    <row r="94" ht="15">
      <c r="A94" s="128" t="s">
        <v>370</v>
      </c>
    </row>
    <row r="95" spans="1:7" ht="15">
      <c r="A95" s="130" t="s">
        <v>204</v>
      </c>
      <c r="B95" s="455" t="s">
        <v>431</v>
      </c>
      <c r="C95" s="455"/>
      <c r="D95" s="455"/>
      <c r="E95" s="455"/>
      <c r="F95" s="455"/>
      <c r="G95" s="163" t="s">
        <v>426</v>
      </c>
    </row>
    <row r="96" spans="1:7" ht="15">
      <c r="A96" s="130" t="s">
        <v>374</v>
      </c>
      <c r="B96" s="506" t="s">
        <v>371</v>
      </c>
      <c r="C96" s="507"/>
      <c r="D96" s="507"/>
      <c r="E96" s="507"/>
      <c r="F96" s="508"/>
      <c r="G96" s="164"/>
    </row>
    <row r="97" spans="1:7" ht="15">
      <c r="A97" s="130" t="s">
        <v>375</v>
      </c>
      <c r="B97" s="440" t="s">
        <v>371</v>
      </c>
      <c r="C97" s="441"/>
      <c r="D97" s="441"/>
      <c r="E97" s="441"/>
      <c r="F97" s="442"/>
      <c r="G97" s="164"/>
    </row>
    <row r="98" spans="1:7" ht="15">
      <c r="A98" s="130" t="s">
        <v>376</v>
      </c>
      <c r="B98" s="440" t="s">
        <v>371</v>
      </c>
      <c r="C98" s="441"/>
      <c r="D98" s="441"/>
      <c r="E98" s="441"/>
      <c r="F98" s="442"/>
      <c r="G98" s="164"/>
    </row>
    <row r="99" spans="1:7" ht="15">
      <c r="A99" s="130" t="s">
        <v>377</v>
      </c>
      <c r="B99" s="440" t="s">
        <v>371</v>
      </c>
      <c r="C99" s="441"/>
      <c r="D99" s="441"/>
      <c r="E99" s="441"/>
      <c r="F99" s="442"/>
      <c r="G99" s="164"/>
    </row>
    <row r="100" spans="1:7" ht="15">
      <c r="A100" s="130" t="s">
        <v>378</v>
      </c>
      <c r="B100" s="440" t="s">
        <v>371</v>
      </c>
      <c r="C100" s="441"/>
      <c r="D100" s="441"/>
      <c r="E100" s="441"/>
      <c r="F100" s="442"/>
      <c r="G100" s="164"/>
    </row>
    <row r="101" spans="1:7" ht="15">
      <c r="A101" s="130" t="s">
        <v>379</v>
      </c>
      <c r="B101" s="440" t="s">
        <v>371</v>
      </c>
      <c r="C101" s="441"/>
      <c r="D101" s="441"/>
      <c r="E101" s="441"/>
      <c r="F101" s="442"/>
      <c r="G101" s="164"/>
    </row>
    <row r="102" spans="1:7" ht="15">
      <c r="A102" s="130" t="s">
        <v>380</v>
      </c>
      <c r="B102" s="440" t="s">
        <v>371</v>
      </c>
      <c r="C102" s="441"/>
      <c r="D102" s="441"/>
      <c r="E102" s="441"/>
      <c r="F102" s="442"/>
      <c r="G102" s="164"/>
    </row>
    <row r="103" spans="1:7" ht="15">
      <c r="A103" s="130" t="s">
        <v>381</v>
      </c>
      <c r="B103" s="440" t="s">
        <v>371</v>
      </c>
      <c r="C103" s="441"/>
      <c r="D103" s="441"/>
      <c r="E103" s="441"/>
      <c r="F103" s="442"/>
      <c r="G103" s="164"/>
    </row>
    <row r="104" spans="1:7" ht="15">
      <c r="A104" s="130" t="s">
        <v>382</v>
      </c>
      <c r="B104" s="440" t="s">
        <v>371</v>
      </c>
      <c r="C104" s="441"/>
      <c r="D104" s="441"/>
      <c r="E104" s="441"/>
      <c r="F104" s="442"/>
      <c r="G104" s="164"/>
    </row>
    <row r="105" spans="1:7" ht="15">
      <c r="A105" s="130" t="s">
        <v>383</v>
      </c>
      <c r="B105" s="440" t="s">
        <v>371</v>
      </c>
      <c r="C105" s="441"/>
      <c r="D105" s="441"/>
      <c r="E105" s="441"/>
      <c r="F105" s="442"/>
      <c r="G105" s="164"/>
    </row>
    <row r="106" spans="1:7" ht="15">
      <c r="A106" s="130" t="s">
        <v>384</v>
      </c>
      <c r="B106" s="440" t="s">
        <v>371</v>
      </c>
      <c r="C106" s="441"/>
      <c r="D106" s="441"/>
      <c r="E106" s="441"/>
      <c r="F106" s="442"/>
      <c r="G106" s="164"/>
    </row>
    <row r="107" spans="1:7" ht="15">
      <c r="A107" s="130" t="s">
        <v>385</v>
      </c>
      <c r="B107" s="440" t="s">
        <v>371</v>
      </c>
      <c r="C107" s="441"/>
      <c r="D107" s="441"/>
      <c r="E107" s="441"/>
      <c r="F107" s="442"/>
      <c r="G107" s="164"/>
    </row>
    <row r="108" spans="1:7" ht="15">
      <c r="A108" s="130" t="s">
        <v>386</v>
      </c>
      <c r="B108" s="440" t="s">
        <v>371</v>
      </c>
      <c r="C108" s="441"/>
      <c r="D108" s="441"/>
      <c r="E108" s="441"/>
      <c r="F108" s="442"/>
      <c r="G108" s="164"/>
    </row>
    <row r="109" spans="1:7" ht="15">
      <c r="A109" s="130" t="s">
        <v>387</v>
      </c>
      <c r="B109" s="440" t="s">
        <v>371</v>
      </c>
      <c r="C109" s="441"/>
      <c r="D109" s="441"/>
      <c r="E109" s="441"/>
      <c r="F109" s="442"/>
      <c r="G109" s="164"/>
    </row>
    <row r="110" spans="1:7" ht="15">
      <c r="A110" s="130" t="s">
        <v>388</v>
      </c>
      <c r="B110" s="440" t="s">
        <v>371</v>
      </c>
      <c r="C110" s="441"/>
      <c r="D110" s="441"/>
      <c r="E110" s="441"/>
      <c r="F110" s="442"/>
      <c r="G110" s="164"/>
    </row>
    <row r="111" spans="1:7" ht="15">
      <c r="A111" s="130" t="s">
        <v>389</v>
      </c>
      <c r="B111" s="440" t="s">
        <v>371</v>
      </c>
      <c r="C111" s="441"/>
      <c r="D111" s="441"/>
      <c r="E111" s="441"/>
      <c r="F111" s="442"/>
      <c r="G111" s="164"/>
    </row>
    <row r="112" spans="1:7" ht="15">
      <c r="A112" s="130" t="s">
        <v>390</v>
      </c>
      <c r="B112" s="440" t="s">
        <v>371</v>
      </c>
      <c r="C112" s="441"/>
      <c r="D112" s="441"/>
      <c r="E112" s="441"/>
      <c r="F112" s="442"/>
      <c r="G112" s="164"/>
    </row>
    <row r="113" spans="1:7" ht="15">
      <c r="A113" s="130" t="s">
        <v>391</v>
      </c>
      <c r="B113" s="440" t="s">
        <v>371</v>
      </c>
      <c r="C113" s="441"/>
      <c r="D113" s="441"/>
      <c r="E113" s="441"/>
      <c r="F113" s="442"/>
      <c r="G113" s="164"/>
    </row>
    <row r="114" spans="1:7" ht="15">
      <c r="A114" s="130" t="s">
        <v>392</v>
      </c>
      <c r="B114" s="440" t="s">
        <v>371</v>
      </c>
      <c r="C114" s="441"/>
      <c r="D114" s="441"/>
      <c r="E114" s="441"/>
      <c r="F114" s="442"/>
      <c r="G114" s="164"/>
    </row>
    <row r="115" spans="1:7" ht="15">
      <c r="A115" s="130" t="s">
        <v>393</v>
      </c>
      <c r="B115" s="440" t="s">
        <v>371</v>
      </c>
      <c r="C115" s="441"/>
      <c r="D115" s="441"/>
      <c r="E115" s="441"/>
      <c r="F115" s="442"/>
      <c r="G115" s="164"/>
    </row>
    <row r="116" spans="1:7" ht="15">
      <c r="A116" s="130" t="s">
        <v>394</v>
      </c>
      <c r="B116" s="440" t="s">
        <v>371</v>
      </c>
      <c r="C116" s="441"/>
      <c r="D116" s="441"/>
      <c r="E116" s="441"/>
      <c r="F116" s="442"/>
      <c r="G116" s="164"/>
    </row>
    <row r="117" spans="1:7" ht="15">
      <c r="A117" s="130" t="s">
        <v>395</v>
      </c>
      <c r="B117" s="440" t="s">
        <v>371</v>
      </c>
      <c r="C117" s="441"/>
      <c r="D117" s="441"/>
      <c r="E117" s="441"/>
      <c r="F117" s="442"/>
      <c r="G117" s="164"/>
    </row>
    <row r="118" spans="1:7" ht="15">
      <c r="A118" s="130" t="s">
        <v>396</v>
      </c>
      <c r="B118" s="440" t="s">
        <v>371</v>
      </c>
      <c r="C118" s="441"/>
      <c r="D118" s="441"/>
      <c r="E118" s="441"/>
      <c r="F118" s="442"/>
      <c r="G118" s="164"/>
    </row>
    <row r="119" spans="1:7" ht="15">
      <c r="A119" s="130" t="s">
        <v>397</v>
      </c>
      <c r="B119" s="440" t="s">
        <v>371</v>
      </c>
      <c r="C119" s="441"/>
      <c r="D119" s="441"/>
      <c r="E119" s="441"/>
      <c r="F119" s="442"/>
      <c r="G119" s="164"/>
    </row>
    <row r="120" spans="1:7" ht="15">
      <c r="A120" s="130" t="s">
        <v>398</v>
      </c>
      <c r="B120" s="440" t="s">
        <v>371</v>
      </c>
      <c r="C120" s="441"/>
      <c r="D120" s="441"/>
      <c r="E120" s="441"/>
      <c r="F120" s="442"/>
      <c r="G120" s="164"/>
    </row>
    <row r="121" spans="1:7" ht="15">
      <c r="A121" s="130" t="s">
        <v>399</v>
      </c>
      <c r="B121" s="440" t="s">
        <v>371</v>
      </c>
      <c r="C121" s="441"/>
      <c r="D121" s="441"/>
      <c r="E121" s="441"/>
      <c r="F121" s="442"/>
      <c r="G121" s="164"/>
    </row>
    <row r="122" spans="1:7" ht="15">
      <c r="A122" s="130" t="s">
        <v>400</v>
      </c>
      <c r="B122" s="440" t="s">
        <v>371</v>
      </c>
      <c r="C122" s="441"/>
      <c r="D122" s="441"/>
      <c r="E122" s="441"/>
      <c r="F122" s="442"/>
      <c r="G122" s="164"/>
    </row>
    <row r="123" spans="1:7" ht="15">
      <c r="A123" s="130" t="s">
        <v>401</v>
      </c>
      <c r="B123" s="440" t="s">
        <v>371</v>
      </c>
      <c r="C123" s="441"/>
      <c r="D123" s="441"/>
      <c r="E123" s="441"/>
      <c r="F123" s="442"/>
      <c r="G123" s="164"/>
    </row>
    <row r="124" spans="1:7" ht="15">
      <c r="A124" s="130" t="s">
        <v>402</v>
      </c>
      <c r="B124" s="440" t="s">
        <v>371</v>
      </c>
      <c r="C124" s="441"/>
      <c r="D124" s="441"/>
      <c r="E124" s="441"/>
      <c r="F124" s="442"/>
      <c r="G124" s="164"/>
    </row>
    <row r="125" spans="1:7" ht="15">
      <c r="A125" s="130" t="s">
        <v>403</v>
      </c>
      <c r="B125" s="440" t="s">
        <v>371</v>
      </c>
      <c r="C125" s="441"/>
      <c r="D125" s="441"/>
      <c r="E125" s="441"/>
      <c r="F125" s="442"/>
      <c r="G125" s="164"/>
    </row>
    <row r="126" spans="1:7" ht="15">
      <c r="A126" s="130" t="s">
        <v>404</v>
      </c>
      <c r="B126" s="440" t="s">
        <v>371</v>
      </c>
      <c r="C126" s="441"/>
      <c r="D126" s="441"/>
      <c r="E126" s="441"/>
      <c r="F126" s="442"/>
      <c r="G126" s="164"/>
    </row>
    <row r="127" spans="1:7" ht="15">
      <c r="A127" s="130" t="s">
        <v>405</v>
      </c>
      <c r="B127" s="440" t="s">
        <v>371</v>
      </c>
      <c r="C127" s="441"/>
      <c r="D127" s="441"/>
      <c r="E127" s="441"/>
      <c r="F127" s="442"/>
      <c r="G127" s="164"/>
    </row>
    <row r="128" spans="1:7" ht="15">
      <c r="A128" s="130" t="s">
        <v>406</v>
      </c>
      <c r="B128" s="440" t="s">
        <v>371</v>
      </c>
      <c r="C128" s="441"/>
      <c r="D128" s="441"/>
      <c r="E128" s="441"/>
      <c r="F128" s="442"/>
      <c r="G128" s="164"/>
    </row>
    <row r="1484" ht="15">
      <c r="C1484" t="s">
        <v>371</v>
      </c>
    </row>
    <row r="1485" ht="15">
      <c r="C1485" t="s">
        <v>418</v>
      </c>
    </row>
    <row r="1486" ht="15">
      <c r="C1486" t="s">
        <v>419</v>
      </c>
    </row>
    <row r="1487" ht="15">
      <c r="C1487" t="s">
        <v>420</v>
      </c>
    </row>
    <row r="1488" ht="15">
      <c r="C1488" t="s">
        <v>421</v>
      </c>
    </row>
    <row r="1489" ht="15">
      <c r="C1489" t="s">
        <v>422</v>
      </c>
    </row>
    <row r="1490" ht="15">
      <c r="C1490" t="s">
        <v>423</v>
      </c>
    </row>
    <row r="1491" ht="15">
      <c r="C1491" t="s">
        <v>424</v>
      </c>
    </row>
  </sheetData>
  <sheetProtection password="CA3C" sheet="1"/>
  <protectedRanges>
    <protectedRange sqref="I86" name="Intervalo15"/>
    <protectedRange sqref="K55:K56 K59:K60 K67:K71 K77:K80 K83 O55:O56 O59:O60 O67:O71 O77:O80 O83" name="Intervalo13"/>
    <protectedRange sqref="L52:L84 P52:P84" name="Intervalo12"/>
    <protectedRange sqref="J52:J84 N52:N84" name="Intervalo10"/>
    <protectedRange sqref="A52:A84" name="Intervalo1"/>
    <protectedRange sqref="C52:C84" name="Intervalo2"/>
    <protectedRange sqref="D55:D56" name="Intervalo3"/>
    <protectedRange sqref="D59:D60" name="Intervalo4"/>
    <protectedRange sqref="D67:D71" name="Intervalo5"/>
    <protectedRange sqref="D77:D80" name="Intervalo6"/>
    <protectedRange sqref="D83" name="Intervalo7"/>
    <protectedRange sqref="B96:F128" name="Intervalo3_1"/>
    <protectedRange sqref="B96:G128" name="Intervalo9"/>
    <protectedRange sqref="M55:M56 M59:M60 M67:M71 M77:M80 M83 Q55:Q56 Q59:Q60 Q67:Q71 Q77:Q80 Q83" name="Intervalo14"/>
  </protectedRanges>
  <mergeCells count="68">
    <mergeCell ref="N50:Q50"/>
    <mergeCell ref="D13:D14"/>
    <mergeCell ref="D11:D12"/>
    <mergeCell ref="D15:D16"/>
    <mergeCell ref="C13:C16"/>
    <mergeCell ref="E17:E19"/>
    <mergeCell ref="E20:E22"/>
    <mergeCell ref="B37:B40"/>
    <mergeCell ref="C28:C36"/>
    <mergeCell ref="D28:D32"/>
    <mergeCell ref="D23:D27"/>
    <mergeCell ref="D33:D36"/>
    <mergeCell ref="D37:D38"/>
    <mergeCell ref="C37:C39"/>
    <mergeCell ref="C17:C27"/>
    <mergeCell ref="D17:D22"/>
    <mergeCell ref="B8:B16"/>
    <mergeCell ref="B17:B36"/>
    <mergeCell ref="E23:E24"/>
    <mergeCell ref="E25:E27"/>
    <mergeCell ref="E28:E29"/>
    <mergeCell ref="E30:E32"/>
    <mergeCell ref="C8:C12"/>
    <mergeCell ref="E33:E34"/>
    <mergeCell ref="E35:E36"/>
    <mergeCell ref="D8:D10"/>
    <mergeCell ref="J50:M50"/>
    <mergeCell ref="B125:F125"/>
    <mergeCell ref="B126:F126"/>
    <mergeCell ref="B127:F127"/>
    <mergeCell ref="B128:F128"/>
    <mergeCell ref="B124:F124"/>
    <mergeCell ref="B117:F117"/>
    <mergeCell ref="B118:F118"/>
    <mergeCell ref="B108:F108"/>
    <mergeCell ref="A5:G5"/>
    <mergeCell ref="A1:I1"/>
    <mergeCell ref="B119:F119"/>
    <mergeCell ref="B120:F120"/>
    <mergeCell ref="B121:F121"/>
    <mergeCell ref="B122:F122"/>
    <mergeCell ref="B113:F113"/>
    <mergeCell ref="B114:F114"/>
    <mergeCell ref="B115:F115"/>
    <mergeCell ref="B116:F116"/>
    <mergeCell ref="B109:F109"/>
    <mergeCell ref="B110:F110"/>
    <mergeCell ref="B111:F111"/>
    <mergeCell ref="B112:F112"/>
    <mergeCell ref="B123:F12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C50:D50"/>
    <mergeCell ref="E50:H50"/>
    <mergeCell ref="B50:B51"/>
    <mergeCell ref="A50:A51"/>
    <mergeCell ref="I50:I51"/>
    <mergeCell ref="B95:F95"/>
  </mergeCells>
  <dataValidations count="1">
    <dataValidation type="list" allowBlank="1" showInputMessage="1" showErrorMessage="1" sqref="B96:F128">
      <formula1>$C$1484:$C$1491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</dc:creator>
  <cp:keywords/>
  <dc:description/>
  <cp:lastModifiedBy>Sara Carrasqueiro</cp:lastModifiedBy>
  <cp:lastPrinted>2013-05-09T10:02:36Z</cp:lastPrinted>
  <dcterms:created xsi:type="dcterms:W3CDTF">2012-06-19T13:19:16Z</dcterms:created>
  <dcterms:modified xsi:type="dcterms:W3CDTF">2013-05-30T14:05:34Z</dcterms:modified>
  <cp:category/>
  <cp:version/>
  <cp:contentType/>
  <cp:contentStatus/>
</cp:coreProperties>
</file>